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585" tabRatio="676" firstSheet="1" activeTab="1"/>
  </bookViews>
  <sheets>
    <sheet name="Main Screen" sheetId="1" state="hidden" r:id="rId1"/>
    <sheet name="Officials" sheetId="2" r:id="rId2"/>
    <sheet name="Scores" sheetId="3" r:id="rId3"/>
    <sheet name="Team Results" sheetId="4" r:id="rId4"/>
    <sheet name="Individual Results" sheetId="5" r:id="rId5"/>
    <sheet name="Team Rank Work" sheetId="6" state="hidden" r:id="rId6"/>
    <sheet name="Hormel" sheetId="7" state="hidden" r:id="rId7"/>
    <sheet name="Sheet1" sheetId="8" state="hidden" r:id="rId8"/>
  </sheets>
  <definedNames>
    <definedName name="_Key1" hidden="1">'Scores'!$AH$11:$AH$24</definedName>
    <definedName name="_Key2" hidden="1">'Scores'!$F$11:$F$24</definedName>
    <definedName name="_Order1" localSheetId="2" hidden="1">0</definedName>
    <definedName name="_Order2" localSheetId="2" hidden="1">0</definedName>
    <definedName name="_Regression_Int" localSheetId="2" hidden="1">1</definedName>
    <definedName name="_Sort" hidden="1">'Scores'!$B$11:$AH$410</definedName>
    <definedName name="allscores">'Scores'!$A$10:$AL$409</definedName>
    <definedName name="B">'Hormel'!$F$7:$F$7</definedName>
    <definedName name="CRITERIA" localSheetId="6">'Hormel'!$F$4</definedName>
    <definedName name="EXTRACT" localSheetId="6">'Hormel'!$AE$9:$BC$9</definedName>
    <definedName name="IndClassResults">'Individual Results'!$A$61:$F$78</definedName>
    <definedName name="IndClassResultsStart">'Individual Results'!$G$61</definedName>
    <definedName name="IndLabResults">'Individual Results'!$A$31:$F$58</definedName>
    <definedName name="IndLabResultsStart">'Individual Results'!$G$31</definedName>
    <definedName name="IndOverallResults" localSheetId="6">#REF!</definedName>
    <definedName name="IndOverallResults">'Individual Results'!$A$91:$F$108</definedName>
    <definedName name="IndOverallResultsStart">'Individual Results'!$G$91</definedName>
    <definedName name="IndQuizResults">'Individual Results'!$A$1:$F$18</definedName>
    <definedName name="IndQuizResultsStart">'Individual Results'!$G$1</definedName>
    <definedName name="IndResultsFiller1">'Individual Results'!$A$29:$F$30</definedName>
    <definedName name="IndResultsFiller2">'Individual Results'!$A$89:$F$90</definedName>
    <definedName name="IndResultsPage1">'Individual Results'!$A$1:$F$58</definedName>
    <definedName name="IndResultsPage2">'Individual Results'!$A$61:$F$118</definedName>
    <definedName name="M">'Hormel'!$F$6:$F$6</definedName>
    <definedName name="_xlnm.Print_Area" localSheetId="4">'Individual Results'!$A$1:$G$118</definedName>
    <definedName name="_xlnm.Print_Area" localSheetId="2">'Scores'!$A$7:$AK$409</definedName>
    <definedName name="_xlnm.Print_Area" localSheetId="3">'Team Results'!$A$1:$E$118</definedName>
    <definedName name="Print_Area_MI" localSheetId="2">'Scores'!$DF$1:$DJ$41</definedName>
    <definedName name="_xlnm.Print_Titles" localSheetId="2">'Scores'!$7:$8</definedName>
    <definedName name="T">'Hormel'!$F$5:$F$5</definedName>
    <definedName name="TeamClassResults">'Team Results'!$A$61:$E$78</definedName>
    <definedName name="TeamClassResultsStart">'Team Results'!$F$61</definedName>
    <definedName name="teamclassstart">'Team Results'!$B$64</definedName>
    <definedName name="TeamLabResults">'Team Results'!$A$31:$E$58</definedName>
    <definedName name="TeamLabResultsStart">'Team Results'!$F$31</definedName>
    <definedName name="teamlabstart">'Team Results'!$B$34</definedName>
    <definedName name="TeamOverallResults">'Team Results'!$A$91:$E$108</definedName>
    <definedName name="TeamOverallResultsStart">'Team Results'!$F$91</definedName>
    <definedName name="teamoverallstart">'Team Results'!$B$94</definedName>
    <definedName name="Teamquizresults">'Team Results'!$A$1:$E$18</definedName>
    <definedName name="TeamQuizResultsStart">'Team Results'!$F$1</definedName>
    <definedName name="teamquizstart">'Team Results'!$B$4</definedName>
    <definedName name="TeamResultsFiller1">'Team Results'!$A$29:$G$30</definedName>
    <definedName name="TeamResultsFiller2">'Team Results'!$A$89:$E$90</definedName>
    <definedName name="TeamResultsPage1">'Team Results'!$A$1:$E$58</definedName>
    <definedName name="TeamResultsPage2">'Team Results'!$A$61:$E$118</definedName>
    <definedName name="TotalPages">'Scores'!$AN$8</definedName>
  </definedNames>
  <calcPr fullCalcOnLoad="1"/>
</workbook>
</file>

<file path=xl/comments4.xml><?xml version="1.0" encoding="utf-8"?>
<comments xmlns="http://schemas.openxmlformats.org/spreadsheetml/2006/main">
  <authors>
    <author>Alex White</author>
  </authors>
  <commentList>
    <comment ref="E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  <comment ref="E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 Quiz 
2nd level - Team Event</t>
        </r>
      </text>
    </comment>
    <comment ref="E6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</commentList>
</comments>
</file>

<file path=xl/comments5.xml><?xml version="1.0" encoding="utf-8"?>
<comments xmlns="http://schemas.openxmlformats.org/spreadsheetml/2006/main">
  <authors>
    <author>Alex White</author>
  </authors>
  <commentList>
    <comment ref="F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level - Questions Score
</t>
        </r>
      </text>
    </comment>
    <comment ref="F6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level - Quiz Score</t>
        </r>
      </text>
    </comment>
    <comment ref="F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Quiz 
2nd level - Questions Score</t>
        </r>
      </text>
    </comment>
    <comment ref="F3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</t>
        </r>
      </text>
    </comment>
  </commentList>
</comments>
</file>

<file path=xl/comments6.xml><?xml version="1.0" encoding="utf-8"?>
<comments xmlns="http://schemas.openxmlformats.org/spreadsheetml/2006/main">
  <authors>
    <author>Alex White</author>
  </authors>
  <commentList>
    <comment ref="AJ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overall scores for 3 highest overall team members</t>
        </r>
      </text>
    </comment>
    <comment ref="N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the 3 highest quiz   scores for the team</t>
        </r>
      </text>
    </comment>
    <comment ref="U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the 3 highest total judging &amp; questions scores for the team</t>
        </r>
      </text>
    </comment>
    <comment ref="AB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the 3 highest overall scores for the team</t>
        </r>
      </text>
    </comment>
    <comment ref="AC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2nd level tie breaker</t>
        </r>
      </text>
    </comment>
    <comment ref="O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overall scores for 3 highest overall team members</t>
        </r>
      </text>
    </comment>
    <comment ref="V1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Sum of overall scores for 3 highest overall team members</t>
        </r>
      </text>
    </comment>
  </commentList>
</comments>
</file>

<file path=xl/sharedStrings.xml><?xml version="1.0" encoding="utf-8"?>
<sst xmlns="http://schemas.openxmlformats.org/spreadsheetml/2006/main" count="2310" uniqueCount="708">
  <si>
    <t>Developed by Dr. Alex White</t>
  </si>
  <si>
    <t>Team Number</t>
  </si>
  <si>
    <t>Team Name</t>
  </si>
  <si>
    <t>Individual Name</t>
  </si>
  <si>
    <t>ID Number</t>
  </si>
  <si>
    <t>Quiz</t>
  </si>
  <si>
    <t>Overall Score</t>
  </si>
  <si>
    <t>Rank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</si>
  <si>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</si>
  <si>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</si>
  <si>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</si>
  <si>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</si>
  <si>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</si>
  <si>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</si>
  <si>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</si>
  <si>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</si>
  <si>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</si>
  <si>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</si>
  <si>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</si>
  <si>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7</t>
  </si>
  <si>
    <t>8</t>
  </si>
  <si>
    <t>9</t>
  </si>
  <si>
    <t>10</t>
  </si>
  <si>
    <t>ID</t>
  </si>
  <si>
    <t>Name</t>
  </si>
  <si>
    <t/>
  </si>
  <si>
    <t>Team</t>
  </si>
  <si>
    <t>Overall</t>
  </si>
  <si>
    <t>Number</t>
  </si>
  <si>
    <t>Score</t>
  </si>
  <si>
    <t xml:space="preserve">   Team Scores</t>
  </si>
  <si>
    <t>Hormel Livestock Judging Scoring Worksheet</t>
  </si>
  <si>
    <t>Official</t>
  </si>
  <si>
    <t>Officials</t>
  </si>
  <si>
    <t>Top</t>
  </si>
  <si>
    <t>T</t>
  </si>
  <si>
    <t>Middle</t>
  </si>
  <si>
    <t>M</t>
  </si>
  <si>
    <t>Bottom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</si>
  <si>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</si>
  <si>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</si>
  <si>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</si>
  <si>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</si>
  <si>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</si>
  <si>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</si>
  <si>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</si>
  <si>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</si>
  <si>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</si>
  <si>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</si>
  <si>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</si>
  <si>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</si>
  <si>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</si>
  <si>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</si>
  <si>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</si>
  <si>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</si>
  <si>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</si>
  <si>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</si>
  <si>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</si>
  <si>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</si>
  <si>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</si>
  <si>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</si>
  <si>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Maximum</t>
  </si>
  <si>
    <t>Official Scoring for Judging Classes</t>
  </si>
  <si>
    <t>Cuts</t>
  </si>
  <si>
    <t>Enter Official Placings as 4-digit number (ex. 1234, 3241)</t>
  </si>
  <si>
    <t>Placing</t>
  </si>
  <si>
    <t>Judging - Hormel Score</t>
  </si>
  <si>
    <t>Team Event</t>
  </si>
  <si>
    <t>Event</t>
  </si>
  <si>
    <t>Team 100</t>
  </si>
  <si>
    <t>Team Scores calculated by throwing out the scores for the low individual team member for each category.</t>
  </si>
  <si>
    <t>J &amp; Q</t>
  </si>
  <si>
    <t>J &amp; Q Score</t>
  </si>
  <si>
    <t>Other</t>
  </si>
  <si>
    <t>ID Score</t>
  </si>
  <si>
    <t xml:space="preserve">ID Score </t>
  </si>
  <si>
    <t>Team 101</t>
  </si>
  <si>
    <t>Team 102</t>
  </si>
  <si>
    <t>Team 103</t>
  </si>
  <si>
    <t>Team 104</t>
  </si>
  <si>
    <t>Team 105</t>
  </si>
  <si>
    <t>Team 106</t>
  </si>
  <si>
    <t>Team 107</t>
  </si>
  <si>
    <t>Team 108</t>
  </si>
  <si>
    <t>Team 109</t>
  </si>
  <si>
    <t>Team 110</t>
  </si>
  <si>
    <t>Team 111</t>
  </si>
  <si>
    <t>Team 112</t>
  </si>
  <si>
    <t>Team 113</t>
  </si>
  <si>
    <t>Team 114</t>
  </si>
  <si>
    <t>Team 115</t>
  </si>
  <si>
    <t>Team 116</t>
  </si>
  <si>
    <t>Team 117</t>
  </si>
  <si>
    <t>Team 118</t>
  </si>
  <si>
    <t>Team 119</t>
  </si>
  <si>
    <t>Team 120</t>
  </si>
  <si>
    <t>Team 121</t>
  </si>
  <si>
    <t>Team 122</t>
  </si>
  <si>
    <t>Team 123</t>
  </si>
  <si>
    <t>Team 124</t>
  </si>
  <si>
    <t>Team 125</t>
  </si>
  <si>
    <t>Team 126</t>
  </si>
  <si>
    <t>Team 127</t>
  </si>
  <si>
    <t>Team 128</t>
  </si>
  <si>
    <t>Team 129</t>
  </si>
  <si>
    <t>Team 130</t>
  </si>
  <si>
    <t>Team 131</t>
  </si>
  <si>
    <t>Team 132</t>
  </si>
  <si>
    <t>Team 133</t>
  </si>
  <si>
    <t>Team 134</t>
  </si>
  <si>
    <t>Team 135</t>
  </si>
  <si>
    <t>Team 136</t>
  </si>
  <si>
    <t>Team 137</t>
  </si>
  <si>
    <t>Team 138</t>
  </si>
  <si>
    <t>Team 139</t>
  </si>
  <si>
    <t>Team 140</t>
  </si>
  <si>
    <t>Team 141</t>
  </si>
  <si>
    <t>Team 142</t>
  </si>
  <si>
    <t>Team 143</t>
  </si>
  <si>
    <t>Team 144</t>
  </si>
  <si>
    <t>Team 145</t>
  </si>
  <si>
    <t>Team 146</t>
  </si>
  <si>
    <t>Team 147</t>
  </si>
  <si>
    <t>Team 148</t>
  </si>
  <si>
    <t>Team 149</t>
  </si>
  <si>
    <t>Team 150</t>
  </si>
  <si>
    <t>Team 151</t>
  </si>
  <si>
    <t>Team 152</t>
  </si>
  <si>
    <t>Team 153</t>
  </si>
  <si>
    <t>Team 154</t>
  </si>
  <si>
    <t>Team 155</t>
  </si>
  <si>
    <t>Team 156</t>
  </si>
  <si>
    <t>Team 157</t>
  </si>
  <si>
    <t>Team 158</t>
  </si>
  <si>
    <t>Team 159</t>
  </si>
  <si>
    <t>Team 160</t>
  </si>
  <si>
    <t>Team 161</t>
  </si>
  <si>
    <t>Team 162</t>
  </si>
  <si>
    <t>Team 163</t>
  </si>
  <si>
    <t>Team 164</t>
  </si>
  <si>
    <t>Team 165</t>
  </si>
  <si>
    <t>Team 166</t>
  </si>
  <si>
    <t>Team 167</t>
  </si>
  <si>
    <t>Team 168</t>
  </si>
  <si>
    <t>Team 169</t>
  </si>
  <si>
    <t>Team 170</t>
  </si>
  <si>
    <t>Team 171</t>
  </si>
  <si>
    <t>Team 172</t>
  </si>
  <si>
    <t>Team 173</t>
  </si>
  <si>
    <t>Team 174</t>
  </si>
  <si>
    <t>Team 175</t>
  </si>
  <si>
    <t>Team 176</t>
  </si>
  <si>
    <t>Team 177</t>
  </si>
  <si>
    <t>Team 178</t>
  </si>
  <si>
    <t>Team 179</t>
  </si>
  <si>
    <t>Team 180</t>
  </si>
  <si>
    <t>Team 181</t>
  </si>
  <si>
    <t>Team 182</t>
  </si>
  <si>
    <t>Team 183</t>
  </si>
  <si>
    <t>Team 184</t>
  </si>
  <si>
    <t>Team 185</t>
  </si>
  <si>
    <t>Team 186</t>
  </si>
  <si>
    <t>Team 187</t>
  </si>
  <si>
    <t>Team 188</t>
  </si>
  <si>
    <t>Team 189</t>
  </si>
  <si>
    <t>Team 190</t>
  </si>
  <si>
    <t>Team 191</t>
  </si>
  <si>
    <t>Team 192</t>
  </si>
  <si>
    <t>Team 193</t>
  </si>
  <si>
    <t>Team 194</t>
  </si>
  <si>
    <t>Team 195</t>
  </si>
  <si>
    <t>Team 196</t>
  </si>
  <si>
    <t>Team 197</t>
  </si>
  <si>
    <t>Team 198</t>
  </si>
  <si>
    <t>Team 199</t>
  </si>
  <si>
    <t>Quiz &amp; ID Score</t>
  </si>
  <si>
    <t>Quiz &amp; ID</t>
  </si>
  <si>
    <t>Senior Team Rankings - Quiz &amp; ID</t>
  </si>
  <si>
    <t>Senior Team Rankings - Identification</t>
  </si>
  <si>
    <t>Senior Team Rankings - Judging &amp; Questions</t>
  </si>
  <si>
    <t>Senior Individual Rankings - Quiz &amp; ID</t>
  </si>
  <si>
    <t>Senior Individual Rankings - Identification</t>
  </si>
  <si>
    <t>Senior Individual Rankings - Judging &amp; Questions</t>
  </si>
  <si>
    <t>Team 200</t>
  </si>
  <si>
    <t>Team 201</t>
  </si>
  <si>
    <t>Team 202</t>
  </si>
  <si>
    <t>Team 203</t>
  </si>
  <si>
    <t>Team 204</t>
  </si>
  <si>
    <t>Team 205</t>
  </si>
  <si>
    <t>Team 206</t>
  </si>
  <si>
    <t>Team 207</t>
  </si>
  <si>
    <t>Team 208</t>
  </si>
  <si>
    <t>Team 209</t>
  </si>
  <si>
    <t>Team 210</t>
  </si>
  <si>
    <t>Team 211</t>
  </si>
  <si>
    <t>Team 212</t>
  </si>
  <si>
    <t>Team 213</t>
  </si>
  <si>
    <t>Team 214</t>
  </si>
  <si>
    <t>Team 215</t>
  </si>
  <si>
    <t>Team 216</t>
  </si>
  <si>
    <t>Team 217</t>
  </si>
  <si>
    <t>Team 218</t>
  </si>
  <si>
    <t>Team 219</t>
  </si>
  <si>
    <t>Team 220</t>
  </si>
  <si>
    <t>Team 221</t>
  </si>
  <si>
    <t>Team 222</t>
  </si>
  <si>
    <t>Team 223</t>
  </si>
  <si>
    <t>Team 224</t>
  </si>
  <si>
    <t>200-1</t>
  </si>
  <si>
    <t>200-2</t>
  </si>
  <si>
    <t>200-3</t>
  </si>
  <si>
    <t>200-4</t>
  </si>
  <si>
    <t>201-1</t>
  </si>
  <si>
    <t>201-2</t>
  </si>
  <si>
    <t>201-3</t>
  </si>
  <si>
    <t>201-4</t>
  </si>
  <si>
    <t>202-1</t>
  </si>
  <si>
    <t>202-2</t>
  </si>
  <si>
    <t>202-3</t>
  </si>
  <si>
    <t>202-4</t>
  </si>
  <si>
    <t>203-1</t>
  </si>
  <si>
    <t>203-2</t>
  </si>
  <si>
    <t>203-3</t>
  </si>
  <si>
    <t>203-4</t>
  </si>
  <si>
    <t>204-1</t>
  </si>
  <si>
    <t>204-2</t>
  </si>
  <si>
    <t>204-3</t>
  </si>
  <si>
    <t>204-4</t>
  </si>
  <si>
    <t>205-1</t>
  </si>
  <si>
    <t>205-2</t>
  </si>
  <si>
    <t>205-3</t>
  </si>
  <si>
    <t>205-4</t>
  </si>
  <si>
    <t>206-1</t>
  </si>
  <si>
    <t>Revised March 2016</t>
  </si>
  <si>
    <t>Department of Dairy Science</t>
  </si>
  <si>
    <t>Production Hens 1</t>
  </si>
  <si>
    <t>Production Hens 2</t>
  </si>
  <si>
    <t>Production Hens 3</t>
  </si>
  <si>
    <t>Parts ID 1</t>
  </si>
  <si>
    <t>Parts ID 2</t>
  </si>
  <si>
    <t>Carcass Gr 2</t>
  </si>
  <si>
    <t>Carcass Gr 1</t>
  </si>
  <si>
    <t>Interior Egg 1</t>
  </si>
  <si>
    <t>Exterior Egg 1</t>
  </si>
  <si>
    <t>Exterior Egg 2</t>
  </si>
  <si>
    <t>Reasons 1</t>
  </si>
  <si>
    <t>Reasons 2</t>
  </si>
  <si>
    <t>Prod. Hens 1</t>
  </si>
  <si>
    <t>Prod. Hens 2</t>
  </si>
  <si>
    <t>Prod. Hens 3</t>
  </si>
  <si>
    <t>Reason Other</t>
  </si>
  <si>
    <t>Reasons Total</t>
  </si>
  <si>
    <t>Perfect Scores</t>
  </si>
  <si>
    <t>Reasons</t>
  </si>
  <si>
    <t>Perfect</t>
  </si>
  <si>
    <t>Scores</t>
  </si>
  <si>
    <t>Reasons Score</t>
  </si>
  <si>
    <t>Perfects</t>
  </si>
  <si>
    <t>Judging - Letter</t>
  </si>
  <si>
    <t>Juding - Score</t>
  </si>
  <si>
    <t xml:space="preserve">Broken Out </t>
  </si>
  <si>
    <t>Junior Poultry Judging Contest Scoring Program</t>
  </si>
  <si>
    <t>Junior Poultry Judging Contest Scoresheet</t>
  </si>
  <si>
    <t>Junior Team Rankings - Overall</t>
  </si>
  <si>
    <t>Junior Individual Rankings - Overall</t>
  </si>
  <si>
    <t>Junior</t>
  </si>
  <si>
    <t>Junior Contest Scores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</si>
  <si>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</si>
  <si>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</si>
  <si>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</si>
  <si>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</si>
  <si>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</si>
  <si>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</si>
  <si>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</si>
  <si>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</si>
  <si>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</si>
  <si>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</si>
  <si>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</si>
  <si>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</si>
  <si>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</si>
  <si>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</si>
  <si>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</si>
  <si>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103-4</t>
  </si>
  <si>
    <t>104-1</t>
  </si>
  <si>
    <t>104-2</t>
  </si>
  <si>
    <t>104-3</t>
  </si>
  <si>
    <t>104-4</t>
  </si>
  <si>
    <t>105-1</t>
  </si>
  <si>
    <t>105-2</t>
  </si>
  <si>
    <t>105-3</t>
  </si>
  <si>
    <t>105-4</t>
  </si>
  <si>
    <t>106-1</t>
  </si>
  <si>
    <t>106-2</t>
  </si>
  <si>
    <t>106-3</t>
  </si>
  <si>
    <t>106-4</t>
  </si>
  <si>
    <t>107-1</t>
  </si>
  <si>
    <t>107-2</t>
  </si>
  <si>
    <t>107-3</t>
  </si>
  <si>
    <t>107-4</t>
  </si>
  <si>
    <t>108-1</t>
  </si>
  <si>
    <t>108-2</t>
  </si>
  <si>
    <t>108-3</t>
  </si>
  <si>
    <t>108-4</t>
  </si>
  <si>
    <t>109-1</t>
  </si>
  <si>
    <t>109-2</t>
  </si>
  <si>
    <t>109-3</t>
  </si>
  <si>
    <t>109-4</t>
  </si>
  <si>
    <t>110-1</t>
  </si>
  <si>
    <t>110-2</t>
  </si>
  <si>
    <t>110-3</t>
  </si>
  <si>
    <t>110-4</t>
  </si>
  <si>
    <t>111-1</t>
  </si>
  <si>
    <t>111-2</t>
  </si>
  <si>
    <t>111-3</t>
  </si>
  <si>
    <t>111-4</t>
  </si>
  <si>
    <t>112-1</t>
  </si>
  <si>
    <t>112-2</t>
  </si>
  <si>
    <t>112-3</t>
  </si>
  <si>
    <t>112-4</t>
  </si>
  <si>
    <t>113-1</t>
  </si>
  <si>
    <t>113-2</t>
  </si>
  <si>
    <t>113-3</t>
  </si>
  <si>
    <t>113-4</t>
  </si>
  <si>
    <t>114-1</t>
  </si>
  <si>
    <t>114-2</t>
  </si>
  <si>
    <t>114-3</t>
  </si>
  <si>
    <t>114-4</t>
  </si>
  <si>
    <t>115-1</t>
  </si>
  <si>
    <t>115-2</t>
  </si>
  <si>
    <t>115-3</t>
  </si>
  <si>
    <t>115-4</t>
  </si>
  <si>
    <t>116-1</t>
  </si>
  <si>
    <t>116-2</t>
  </si>
  <si>
    <t>116-3</t>
  </si>
  <si>
    <t>116-4</t>
  </si>
  <si>
    <t>117-1</t>
  </si>
  <si>
    <t>117-2</t>
  </si>
  <si>
    <t>117-3</t>
  </si>
  <si>
    <t>117-4</t>
  </si>
  <si>
    <t>118-1</t>
  </si>
  <si>
    <t>118-2</t>
  </si>
  <si>
    <t>118-3</t>
  </si>
  <si>
    <t>118-4</t>
  </si>
  <si>
    <t>119-1</t>
  </si>
  <si>
    <t>119-2</t>
  </si>
  <si>
    <t>119-3</t>
  </si>
  <si>
    <t>119-4</t>
  </si>
  <si>
    <t>120-1</t>
  </si>
  <si>
    <t>120-2</t>
  </si>
  <si>
    <t>120-3</t>
  </si>
  <si>
    <t>120-4</t>
  </si>
  <si>
    <t>121-1</t>
  </si>
  <si>
    <t>121-2</t>
  </si>
  <si>
    <t>121-3</t>
  </si>
  <si>
    <t>121-4</t>
  </si>
  <si>
    <t>122-1</t>
  </si>
  <si>
    <t>122-2</t>
  </si>
  <si>
    <t>122-3</t>
  </si>
  <si>
    <t>122-4</t>
  </si>
  <si>
    <t>123-1</t>
  </si>
  <si>
    <t>123-2</t>
  </si>
  <si>
    <t>123-3</t>
  </si>
  <si>
    <t>123-4</t>
  </si>
  <si>
    <t>124-1</t>
  </si>
  <si>
    <t>124-2</t>
  </si>
  <si>
    <t>124-3</t>
  </si>
  <si>
    <t>124-4</t>
  </si>
  <si>
    <t>125-1</t>
  </si>
  <si>
    <t>125-2</t>
  </si>
  <si>
    <t>125-3</t>
  </si>
  <si>
    <t>125-4</t>
  </si>
  <si>
    <t>126-1</t>
  </si>
  <si>
    <t>126-2</t>
  </si>
  <si>
    <t>126-3</t>
  </si>
  <si>
    <t>126-4</t>
  </si>
  <si>
    <t>127-1</t>
  </si>
  <si>
    <t>127-2</t>
  </si>
  <si>
    <t>127-3</t>
  </si>
  <si>
    <t>127-4</t>
  </si>
  <si>
    <t>128-1</t>
  </si>
  <si>
    <t>128-2</t>
  </si>
  <si>
    <t>128-3</t>
  </si>
  <si>
    <t>128-4</t>
  </si>
  <si>
    <t>129-1</t>
  </si>
  <si>
    <t>129-2</t>
  </si>
  <si>
    <t>129-3</t>
  </si>
  <si>
    <t>129-4</t>
  </si>
  <si>
    <t>130-1</t>
  </si>
  <si>
    <t>130-2</t>
  </si>
  <si>
    <t>130-3</t>
  </si>
  <si>
    <t>130-4</t>
  </si>
  <si>
    <t>131-1</t>
  </si>
  <si>
    <t>131-2</t>
  </si>
  <si>
    <t>131-3</t>
  </si>
  <si>
    <t>131-4</t>
  </si>
  <si>
    <t>132-1</t>
  </si>
  <si>
    <t>132-2</t>
  </si>
  <si>
    <t>132-3</t>
  </si>
  <si>
    <t>132-4</t>
  </si>
  <si>
    <t>133-1</t>
  </si>
  <si>
    <t>133-2</t>
  </si>
  <si>
    <t>133-3</t>
  </si>
  <si>
    <t>133-4</t>
  </si>
  <si>
    <t>134-1</t>
  </si>
  <si>
    <t>134-2</t>
  </si>
  <si>
    <t>134-3</t>
  </si>
  <si>
    <t>134-4</t>
  </si>
  <si>
    <t>135-1</t>
  </si>
  <si>
    <t>135-2</t>
  </si>
  <si>
    <t>135-3</t>
  </si>
  <si>
    <t>135-4</t>
  </si>
  <si>
    <t>136-1</t>
  </si>
  <si>
    <t>136-2</t>
  </si>
  <si>
    <t>136-3</t>
  </si>
  <si>
    <t>136-4</t>
  </si>
  <si>
    <t>137-1</t>
  </si>
  <si>
    <t>137-2</t>
  </si>
  <si>
    <t>137-3</t>
  </si>
  <si>
    <t>137-4</t>
  </si>
  <si>
    <t>138-1</t>
  </si>
  <si>
    <t>138-2</t>
  </si>
  <si>
    <t>138-3</t>
  </si>
  <si>
    <t>138-4</t>
  </si>
  <si>
    <t>139-1</t>
  </si>
  <si>
    <t>139-2</t>
  </si>
  <si>
    <t>139-3</t>
  </si>
  <si>
    <t>139-4</t>
  </si>
  <si>
    <t>140-1</t>
  </si>
  <si>
    <t>140-2</t>
  </si>
  <si>
    <t>140-3</t>
  </si>
  <si>
    <t>140-4</t>
  </si>
  <si>
    <t>141-1</t>
  </si>
  <si>
    <t>141-2</t>
  </si>
  <si>
    <t>141-3</t>
  </si>
  <si>
    <t>141-4</t>
  </si>
  <si>
    <t>142-1</t>
  </si>
  <si>
    <t>142-2</t>
  </si>
  <si>
    <t>142-3</t>
  </si>
  <si>
    <t>142-4</t>
  </si>
  <si>
    <t>143-1</t>
  </si>
  <si>
    <t>143-2</t>
  </si>
  <si>
    <t>143-3</t>
  </si>
  <si>
    <t>143-4</t>
  </si>
  <si>
    <t>144-1</t>
  </si>
  <si>
    <t>144-2</t>
  </si>
  <si>
    <t>144-3</t>
  </si>
  <si>
    <t>144-4</t>
  </si>
  <si>
    <t>145-1</t>
  </si>
  <si>
    <t>145-2</t>
  </si>
  <si>
    <t>145-3</t>
  </si>
  <si>
    <t>145-4</t>
  </si>
  <si>
    <t>146-1</t>
  </si>
  <si>
    <t>146-2</t>
  </si>
  <si>
    <t>146-3</t>
  </si>
  <si>
    <t>146-4</t>
  </si>
  <si>
    <t>147-1</t>
  </si>
  <si>
    <t>147-2</t>
  </si>
  <si>
    <t>147-3</t>
  </si>
  <si>
    <t>147-4</t>
  </si>
  <si>
    <t>148-1</t>
  </si>
  <si>
    <t>148-2</t>
  </si>
  <si>
    <t>148-3</t>
  </si>
  <si>
    <t>148-4</t>
  </si>
  <si>
    <t>149-1</t>
  </si>
  <si>
    <t>149-2</t>
  </si>
  <si>
    <t>149-3</t>
  </si>
  <si>
    <t>149-4</t>
  </si>
  <si>
    <t>150-1</t>
  </si>
  <si>
    <t>150-2</t>
  </si>
  <si>
    <t>150-3</t>
  </si>
  <si>
    <t>150-4</t>
  </si>
  <si>
    <t>151-1</t>
  </si>
  <si>
    <t>151-2</t>
  </si>
  <si>
    <t>151-3</t>
  </si>
  <si>
    <t>151-4</t>
  </si>
  <si>
    <t>152-1</t>
  </si>
  <si>
    <t>152-2</t>
  </si>
  <si>
    <t>152-3</t>
  </si>
  <si>
    <t>152-4</t>
  </si>
  <si>
    <t>153-1</t>
  </si>
  <si>
    <t>153-2</t>
  </si>
  <si>
    <t>153-3</t>
  </si>
  <si>
    <t>153-4</t>
  </si>
  <si>
    <t>154-1</t>
  </si>
  <si>
    <t>154-2</t>
  </si>
  <si>
    <t>154-3</t>
  </si>
  <si>
    <t>154-4</t>
  </si>
  <si>
    <t>155-1</t>
  </si>
  <si>
    <t>155-2</t>
  </si>
  <si>
    <t>155-3</t>
  </si>
  <si>
    <t>155-4</t>
  </si>
  <si>
    <t>156-1</t>
  </si>
  <si>
    <t>156-2</t>
  </si>
  <si>
    <t>156-3</t>
  </si>
  <si>
    <t>156-4</t>
  </si>
  <si>
    <t>157-1</t>
  </si>
  <si>
    <t>157-2</t>
  </si>
  <si>
    <t>157-3</t>
  </si>
  <si>
    <t>157-4</t>
  </si>
  <si>
    <t>158-1</t>
  </si>
  <si>
    <t>158-2</t>
  </si>
  <si>
    <t>158-3</t>
  </si>
  <si>
    <t>158-4</t>
  </si>
  <si>
    <t>159-1</t>
  </si>
  <si>
    <t>159-2</t>
  </si>
  <si>
    <t>159-3</t>
  </si>
  <si>
    <t>159-4</t>
  </si>
  <si>
    <t>160-1</t>
  </si>
  <si>
    <t>160-2</t>
  </si>
  <si>
    <t>160-3</t>
  </si>
  <si>
    <t>160-4</t>
  </si>
  <si>
    <t>161-1</t>
  </si>
  <si>
    <t>161-2</t>
  </si>
  <si>
    <t>161-3</t>
  </si>
  <si>
    <t>161-4</t>
  </si>
  <si>
    <t>162-1</t>
  </si>
  <si>
    <t>162-2</t>
  </si>
  <si>
    <t>162-3</t>
  </si>
  <si>
    <t>162-4</t>
  </si>
  <si>
    <t>163-1</t>
  </si>
  <si>
    <t>163-2</t>
  </si>
  <si>
    <t>163-3</t>
  </si>
  <si>
    <t>163-4</t>
  </si>
  <si>
    <t>164-1</t>
  </si>
  <si>
    <t>164-2</t>
  </si>
  <si>
    <t>164-3</t>
  </si>
  <si>
    <t>164-4</t>
  </si>
  <si>
    <t>165-1</t>
  </si>
  <si>
    <t>165-2</t>
  </si>
  <si>
    <t>165-3</t>
  </si>
  <si>
    <t>165-4</t>
  </si>
  <si>
    <t>166-1</t>
  </si>
  <si>
    <t>166-2</t>
  </si>
  <si>
    <t>166-3</t>
  </si>
  <si>
    <t>166-4</t>
  </si>
  <si>
    <t>167-1</t>
  </si>
  <si>
    <t>167-2</t>
  </si>
  <si>
    <t>167-3</t>
  </si>
  <si>
    <t>167-4</t>
  </si>
  <si>
    <t>168-1</t>
  </si>
  <si>
    <t>168-2</t>
  </si>
  <si>
    <t>168-3</t>
  </si>
  <si>
    <t>168-4</t>
  </si>
  <si>
    <t>169-1</t>
  </si>
  <si>
    <t>169-2</t>
  </si>
  <si>
    <t>169-3</t>
  </si>
  <si>
    <t>169-4</t>
  </si>
  <si>
    <t>170-1</t>
  </si>
  <si>
    <t>170-2</t>
  </si>
  <si>
    <t>170-3</t>
  </si>
  <si>
    <t>170-4</t>
  </si>
  <si>
    <t>171-1</t>
  </si>
  <si>
    <t>171-2</t>
  </si>
  <si>
    <t>171-3</t>
  </si>
  <si>
    <t>171-4</t>
  </si>
  <si>
    <t>172-1</t>
  </si>
  <si>
    <t>172-2</t>
  </si>
  <si>
    <t>172-3</t>
  </si>
  <si>
    <t>172-4</t>
  </si>
  <si>
    <t>173-1</t>
  </si>
  <si>
    <t>173-2</t>
  </si>
  <si>
    <t>173-3</t>
  </si>
  <si>
    <t>173-4</t>
  </si>
  <si>
    <t>174-1</t>
  </si>
  <si>
    <t>174-2</t>
  </si>
  <si>
    <t>174-3</t>
  </si>
  <si>
    <t>174-4</t>
  </si>
  <si>
    <t>175-1</t>
  </si>
  <si>
    <t>175-2</t>
  </si>
  <si>
    <t>175-3</t>
  </si>
  <si>
    <t>175-4</t>
  </si>
  <si>
    <t>176-1</t>
  </si>
  <si>
    <t>176-2</t>
  </si>
  <si>
    <t>176-3</t>
  </si>
  <si>
    <t>176-4</t>
  </si>
  <si>
    <t>177-1</t>
  </si>
  <si>
    <t>177-2</t>
  </si>
  <si>
    <t>177-3</t>
  </si>
  <si>
    <t>177-4</t>
  </si>
  <si>
    <t>178-1</t>
  </si>
  <si>
    <t>178-2</t>
  </si>
  <si>
    <t>178-3</t>
  </si>
  <si>
    <t>178-4</t>
  </si>
  <si>
    <t>179-1</t>
  </si>
  <si>
    <t>179-2</t>
  </si>
  <si>
    <t>179-3</t>
  </si>
  <si>
    <t>179-4</t>
  </si>
  <si>
    <t>180-1</t>
  </si>
  <si>
    <t>180-2</t>
  </si>
  <si>
    <t>180-3</t>
  </si>
  <si>
    <t>180-4</t>
  </si>
  <si>
    <t>181-1</t>
  </si>
  <si>
    <t>181-2</t>
  </si>
  <si>
    <t>181-3</t>
  </si>
  <si>
    <t>181-4</t>
  </si>
  <si>
    <t>182-1</t>
  </si>
  <si>
    <t>182-2</t>
  </si>
  <si>
    <t>182-3</t>
  </si>
  <si>
    <t>182-4</t>
  </si>
  <si>
    <t>183-1</t>
  </si>
  <si>
    <t>183-2</t>
  </si>
  <si>
    <t>183-3</t>
  </si>
  <si>
    <t>183-4</t>
  </si>
  <si>
    <t>184-1</t>
  </si>
  <si>
    <t>184-2</t>
  </si>
  <si>
    <t>184-3</t>
  </si>
  <si>
    <t>184-4</t>
  </si>
  <si>
    <t>185-1</t>
  </si>
  <si>
    <t>185-2</t>
  </si>
  <si>
    <t>185-3</t>
  </si>
  <si>
    <t>185-4</t>
  </si>
  <si>
    <t>186-1</t>
  </si>
  <si>
    <t>186-2</t>
  </si>
  <si>
    <t>186-3</t>
  </si>
  <si>
    <t>186-4</t>
  </si>
  <si>
    <t>187-1</t>
  </si>
  <si>
    <t>187-2</t>
  </si>
  <si>
    <t>187-3</t>
  </si>
  <si>
    <t>187-4</t>
  </si>
  <si>
    <t>188-1</t>
  </si>
  <si>
    <t>188-2</t>
  </si>
  <si>
    <t>188-3</t>
  </si>
  <si>
    <t>188-4</t>
  </si>
  <si>
    <t>189-1</t>
  </si>
  <si>
    <t>189-2</t>
  </si>
  <si>
    <t>189-3</t>
  </si>
  <si>
    <t>189-4</t>
  </si>
  <si>
    <t>190-1</t>
  </si>
  <si>
    <t>190-2</t>
  </si>
  <si>
    <t>190-3</t>
  </si>
  <si>
    <t>190-4</t>
  </si>
  <si>
    <t>191-1</t>
  </si>
  <si>
    <t>191-2</t>
  </si>
  <si>
    <t>191-3</t>
  </si>
  <si>
    <t>191-4</t>
  </si>
  <si>
    <t>192-1</t>
  </si>
  <si>
    <t>192-2</t>
  </si>
  <si>
    <t>192-3</t>
  </si>
  <si>
    <t>192-4</t>
  </si>
  <si>
    <t>193-1</t>
  </si>
  <si>
    <t>193-2</t>
  </si>
  <si>
    <t>193-3</t>
  </si>
  <si>
    <t>193-4</t>
  </si>
  <si>
    <t>194-1</t>
  </si>
  <si>
    <t>194-2</t>
  </si>
  <si>
    <t>194-3</t>
  </si>
  <si>
    <t>194-4</t>
  </si>
  <si>
    <t>195-1</t>
  </si>
  <si>
    <t>195-2</t>
  </si>
  <si>
    <t>195-3</t>
  </si>
  <si>
    <t>195-4</t>
  </si>
  <si>
    <t>196-1</t>
  </si>
  <si>
    <t>196-2</t>
  </si>
  <si>
    <t>196-3</t>
  </si>
  <si>
    <t>196-4</t>
  </si>
  <si>
    <t>197-1</t>
  </si>
  <si>
    <t>197-2</t>
  </si>
  <si>
    <t>197-3</t>
  </si>
  <si>
    <t>197-4</t>
  </si>
  <si>
    <t>198-1</t>
  </si>
  <si>
    <t>198-2</t>
  </si>
  <si>
    <t>198-3</t>
  </si>
  <si>
    <t>198-4</t>
  </si>
  <si>
    <t>199-1</t>
  </si>
  <si>
    <t>199-2</t>
  </si>
  <si>
    <t>199-3</t>
  </si>
  <si>
    <t>199-4</t>
  </si>
  <si>
    <t>Clarke County 4-H</t>
  </si>
  <si>
    <t>James Casey</t>
  </si>
  <si>
    <t>Elizabeth Lloyd</t>
  </si>
  <si>
    <t>Gavin Thompson</t>
  </si>
  <si>
    <t>Emili Hartsell</t>
  </si>
  <si>
    <t>Bray Daniel</t>
  </si>
  <si>
    <t>Culpeper Town &amp; Country Critters 4-H Club</t>
  </si>
  <si>
    <t>Stephen Embrey</t>
  </si>
  <si>
    <t>Alexandra Hawkins</t>
  </si>
  <si>
    <t>Blake Harlow</t>
  </si>
  <si>
    <t>Alexis Harlow</t>
  </si>
  <si>
    <t>Layla Conrad</t>
  </si>
  <si>
    <t>Fauquier 4-H Feathered Friends Team A</t>
  </si>
  <si>
    <t>Caroline Lawrence</t>
  </si>
  <si>
    <t>Jessica Lawrence</t>
  </si>
  <si>
    <t>Lizzy Ronzio</t>
  </si>
  <si>
    <t>Sarah Barklage</t>
  </si>
  <si>
    <t>Fauquier 4-H Feathered Friends Team B</t>
  </si>
  <si>
    <t>Micah Soehnlin</t>
  </si>
  <si>
    <t>Lucy Soehnlin</t>
  </si>
  <si>
    <t>Xander Ronzio</t>
  </si>
  <si>
    <t>Fluvanna County Livestock Club</t>
  </si>
  <si>
    <t>Maya Hernandez</t>
  </si>
  <si>
    <t>Olivia McPherson</t>
  </si>
  <si>
    <t>Ethan McPherson</t>
  </si>
  <si>
    <t>Loudoun County 4H Poultry Club</t>
  </si>
  <si>
    <t>Norah McCormick</t>
  </si>
  <si>
    <t>Viktoria Scharf</t>
  </si>
  <si>
    <t>Gabriel Arden</t>
  </si>
  <si>
    <t>Stella Pettit</t>
  </si>
  <si>
    <t>Abigail Landes</t>
  </si>
  <si>
    <t>Erica Truesdale</t>
  </si>
  <si>
    <t>Rockingham County 4-H Team A</t>
  </si>
  <si>
    <t>Herschel Hoffeditz</t>
  </si>
  <si>
    <t>Katie Payne</t>
  </si>
  <si>
    <t>Julia Haviland</t>
  </si>
  <si>
    <t>Autumn Johnson</t>
  </si>
  <si>
    <t>Rockingham County 4-H Team B</t>
  </si>
  <si>
    <t>Luke Myers</t>
  </si>
  <si>
    <t>Grayson Lily</t>
  </si>
  <si>
    <t>Wyatt Holloway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</si>
</sst>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ourier"/>
      <family val="3"/>
    </font>
    <font>
      <b/>
      <sz val="10"/>
      <color indexed="9"/>
      <name val="Arial"/>
      <family val="2"/>
    </font>
    <font>
      <sz val="10"/>
      <color indexed="9"/>
      <name val="Courier"/>
      <family val="3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2"/>
      <color indexed="9"/>
      <name val="Arial"/>
      <family val="2"/>
    </font>
    <font>
      <sz val="12"/>
      <color indexed="9"/>
      <name val="Courier"/>
      <family val="3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b/>
      <sz val="12"/>
      <color indexed="1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1" fillId="32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" fillId="32" borderId="10" xfId="0" applyFont="1" applyFill="1" applyBorder="1" applyAlignment="1" applyProtection="1">
      <alignment horizontal="fill"/>
      <protection/>
    </xf>
    <xf numFmtId="0" fontId="1" fillId="32" borderId="0" xfId="0" applyFont="1" applyFill="1" applyBorder="1" applyAlignment="1" applyProtection="1">
      <alignment horizontal="fill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 horizontal="fill"/>
      <protection/>
    </xf>
    <xf numFmtId="0" fontId="5" fillId="34" borderId="0" xfId="0" applyFont="1" applyFill="1" applyAlignment="1" applyProtection="1">
      <alignment/>
      <protection locked="0"/>
    </xf>
    <xf numFmtId="0" fontId="1" fillId="32" borderId="11" xfId="0" applyFont="1" applyFill="1" applyBorder="1" applyAlignment="1" applyProtection="1">
      <alignment horizontal="fill"/>
      <protection/>
    </xf>
    <xf numFmtId="0" fontId="8" fillId="35" borderId="12" xfId="0" applyFont="1" applyFill="1" applyBorder="1" applyAlignment="1" applyProtection="1">
      <alignment horizontal="centerContinuous" vertical="center"/>
      <protection/>
    </xf>
    <xf numFmtId="0" fontId="1" fillId="32" borderId="13" xfId="0" applyFont="1" applyFill="1" applyBorder="1" applyAlignment="1" applyProtection="1">
      <alignment horizontal="fill"/>
      <protection/>
    </xf>
    <xf numFmtId="0" fontId="1" fillId="32" borderId="14" xfId="0" applyFont="1" applyFill="1" applyBorder="1" applyAlignment="1" applyProtection="1">
      <alignment horizontal="fill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35" borderId="16" xfId="0" applyFont="1" applyFill="1" applyBorder="1" applyAlignment="1" applyProtection="1">
      <alignment horizontal="centerContinuous" vertical="center"/>
      <protection/>
    </xf>
    <xf numFmtId="0" fontId="8" fillId="35" borderId="17" xfId="0" applyFont="1" applyFill="1" applyBorder="1" applyAlignment="1" applyProtection="1">
      <alignment horizontal="centerContinuous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 quotePrefix="1">
      <alignment horizontal="left"/>
    </xf>
    <xf numFmtId="0" fontId="6" fillId="34" borderId="0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fill"/>
      <protection/>
    </xf>
    <xf numFmtId="0" fontId="10" fillId="35" borderId="11" xfId="0" applyFont="1" applyFill="1" applyBorder="1" applyAlignment="1" applyProtection="1">
      <alignment horizontal="center"/>
      <protection/>
    </xf>
    <xf numFmtId="49" fontId="10" fillId="35" borderId="11" xfId="0" applyNumberFormat="1" applyFont="1" applyFill="1" applyBorder="1" applyAlignment="1" applyProtection="1">
      <alignment horizontal="center"/>
      <protection/>
    </xf>
    <xf numFmtId="0" fontId="14" fillId="35" borderId="18" xfId="0" applyFont="1" applyFill="1" applyBorder="1" applyAlignment="1" applyProtection="1">
      <alignment horizontal="centerContinuous"/>
      <protection/>
    </xf>
    <xf numFmtId="0" fontId="15" fillId="35" borderId="19" xfId="0" applyFont="1" applyFill="1" applyBorder="1" applyAlignment="1">
      <alignment horizontal="centerContinuous"/>
    </xf>
    <xf numFmtId="0" fontId="16" fillId="35" borderId="19" xfId="0" applyFont="1" applyFill="1" applyBorder="1" applyAlignment="1">
      <alignment horizontal="centerContinuous"/>
    </xf>
    <xf numFmtId="0" fontId="10" fillId="35" borderId="18" xfId="0" applyFont="1" applyFill="1" applyBorder="1" applyAlignment="1">
      <alignment/>
    </xf>
    <xf numFmtId="0" fontId="10" fillId="35" borderId="20" xfId="0" applyFont="1" applyFill="1" applyBorder="1" applyAlignment="1" applyProtection="1">
      <alignment horizontal="center"/>
      <protection/>
    </xf>
    <xf numFmtId="0" fontId="17" fillId="35" borderId="21" xfId="0" applyFont="1" applyFill="1" applyBorder="1" applyAlignment="1" applyProtection="1" quotePrefix="1">
      <alignment horizontal="center" vertical="center" wrapText="1"/>
      <protection/>
    </xf>
    <xf numFmtId="0" fontId="17" fillId="35" borderId="22" xfId="0" applyFont="1" applyFill="1" applyBorder="1" applyAlignment="1" applyProtection="1" quotePrefix="1">
      <alignment horizontal="center" vertical="center" wrapText="1"/>
      <protection/>
    </xf>
    <xf numFmtId="0" fontId="17" fillId="35" borderId="23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49" fontId="1" fillId="32" borderId="24" xfId="0" applyNumberFormat="1" applyFont="1" applyFill="1" applyBorder="1" applyAlignment="1">
      <alignment horizontal="centerContinuous" vertical="center"/>
    </xf>
    <xf numFmtId="0" fontId="1" fillId="32" borderId="24" xfId="0" applyFont="1" applyFill="1" applyBorder="1" applyAlignment="1">
      <alignment horizontal="centerContinuous" vertical="center"/>
    </xf>
    <xf numFmtId="0" fontId="1" fillId="34" borderId="0" xfId="0" applyFont="1" applyFill="1" applyAlignment="1" quotePrefix="1">
      <alignment horizontal="left"/>
    </xf>
    <xf numFmtId="0" fontId="19" fillId="34" borderId="0" xfId="0" applyFont="1" applyFill="1" applyAlignment="1">
      <alignment horizontal="centerContinuous" vertical="center"/>
    </xf>
    <xf numFmtId="0" fontId="1" fillId="34" borderId="0" xfId="0" applyFont="1" applyFill="1" applyAlignment="1">
      <alignment horizontal="centerContinuous" vertical="center"/>
    </xf>
    <xf numFmtId="0" fontId="0" fillId="34" borderId="0" xfId="0" applyFill="1" applyAlignment="1">
      <alignment horizontal="centerContinuous" vertical="center"/>
    </xf>
    <xf numFmtId="0" fontId="1" fillId="34" borderId="0" xfId="0" applyFont="1" applyFill="1" applyAlignment="1">
      <alignment horizontal="centerContinuous"/>
    </xf>
    <xf numFmtId="0" fontId="20" fillId="34" borderId="0" xfId="0" applyFont="1" applyFill="1" applyAlignment="1">
      <alignment horizontal="centerContinuous"/>
    </xf>
    <xf numFmtId="0" fontId="6" fillId="34" borderId="0" xfId="0" applyFont="1" applyFill="1" applyAlignment="1">
      <alignment horizontal="centerContinuous"/>
    </xf>
    <xf numFmtId="0" fontId="5" fillId="32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centerContinuous" vertical="center"/>
      <protection locked="0"/>
    </xf>
    <xf numFmtId="49" fontId="13" fillId="34" borderId="0" xfId="0" applyNumberFormat="1" applyFont="1" applyFill="1" applyBorder="1" applyAlignment="1">
      <alignment horizontal="centerContinuous" vertical="center"/>
    </xf>
    <xf numFmtId="0" fontId="13" fillId="34" borderId="0" xfId="0" applyFont="1" applyFill="1" applyBorder="1" applyAlignment="1">
      <alignment horizontal="centerContinuous" vertical="center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/>
    </xf>
    <xf numFmtId="0" fontId="1" fillId="32" borderId="26" xfId="0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 horizontal="left"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1" fillId="32" borderId="14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Continuous" vertical="center"/>
      <protection/>
    </xf>
    <xf numFmtId="0" fontId="8" fillId="35" borderId="27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0" fillId="35" borderId="28" xfId="0" applyFont="1" applyFill="1" applyBorder="1" applyAlignment="1" applyProtection="1">
      <alignment horizontal="centerContinuous" vertical="center"/>
      <protection/>
    </xf>
    <xf numFmtId="0" fontId="11" fillId="35" borderId="29" xfId="0" applyFont="1" applyFill="1" applyBorder="1" applyAlignment="1" applyProtection="1">
      <alignment horizontal="centerContinuous" vertical="center"/>
      <protection/>
    </xf>
    <xf numFmtId="0" fontId="10" fillId="35" borderId="30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fill"/>
      <protection/>
    </xf>
    <xf numFmtId="0" fontId="1" fillId="36" borderId="1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31" xfId="0" applyFont="1" applyFill="1" applyBorder="1" applyAlignment="1">
      <alignment/>
    </xf>
    <xf numFmtId="49" fontId="1" fillId="36" borderId="31" xfId="0" applyNumberFormat="1" applyFont="1" applyFill="1" applyBorder="1" applyAlignment="1" applyProtection="1">
      <alignment horizontal="center"/>
      <protection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17" fillId="35" borderId="22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left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fill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2" borderId="31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5" fillId="32" borderId="31" xfId="0" applyFont="1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2" borderId="35" xfId="0" applyFont="1" applyFill="1" applyBorder="1" applyAlignment="1" applyProtection="1">
      <alignment horizontal="center" vertical="center"/>
      <protection/>
    </xf>
    <xf numFmtId="0" fontId="7" fillId="32" borderId="34" xfId="0" applyFont="1" applyFill="1" applyBorder="1" applyAlignment="1" applyProtection="1">
      <alignment horizontal="center" vertical="center"/>
      <protection/>
    </xf>
    <xf numFmtId="49" fontId="1" fillId="32" borderId="36" xfId="0" applyNumberFormat="1" applyFont="1" applyFill="1" applyBorder="1" applyAlignment="1">
      <alignment horizontal="centerContinuous" vertical="center"/>
    </xf>
    <xf numFmtId="49" fontId="1" fillId="34" borderId="0" xfId="0" applyNumberFormat="1" applyFont="1" applyFill="1" applyAlignment="1">
      <alignment horizontal="left"/>
    </xf>
    <xf numFmtId="49" fontId="18" fillId="34" borderId="0" xfId="0" applyNumberFormat="1" applyFont="1" applyFill="1" applyBorder="1" applyAlignment="1" applyProtection="1">
      <alignment horizontal="centerContinuous" vertical="center"/>
      <protection locked="0"/>
    </xf>
    <xf numFmtId="49" fontId="17" fillId="35" borderId="21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1" fillId="36" borderId="0" xfId="0" applyFont="1" applyFill="1" applyBorder="1" applyAlignment="1">
      <alignment/>
    </xf>
    <xf numFmtId="0" fontId="17" fillId="35" borderId="22" xfId="0" applyFont="1" applyFill="1" applyBorder="1" applyAlignment="1" applyProtection="1">
      <alignment horizontal="left" vertical="center"/>
      <protection/>
    </xf>
    <xf numFmtId="0" fontId="17" fillId="35" borderId="23" xfId="0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>
      <alignment/>
    </xf>
    <xf numFmtId="0" fontId="14" fillId="35" borderId="19" xfId="0" applyFont="1" applyFill="1" applyBorder="1" applyAlignment="1">
      <alignment horizontal="centerContinuous"/>
    </xf>
    <xf numFmtId="0" fontId="21" fillId="32" borderId="0" xfId="57" applyNumberFormat="1">
      <alignment/>
      <protection/>
    </xf>
    <xf numFmtId="0" fontId="4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21" fillId="32" borderId="0" xfId="57" applyNumberFormat="1" applyAlignment="1">
      <alignment vertical="center"/>
      <protection/>
    </xf>
    <xf numFmtId="0" fontId="21" fillId="32" borderId="0" xfId="57" applyNumberFormat="1" applyFont="1">
      <alignment/>
      <protection/>
    </xf>
    <xf numFmtId="0" fontId="16" fillId="32" borderId="0" xfId="57" applyNumberFormat="1" applyFont="1" applyFill="1">
      <alignment/>
      <protection/>
    </xf>
    <xf numFmtId="1" fontId="4" fillId="0" borderId="0" xfId="58" applyNumberFormat="1" applyFont="1" applyAlignment="1">
      <alignment horizontal="right"/>
      <protection/>
    </xf>
    <xf numFmtId="1" fontId="4" fillId="32" borderId="0" xfId="57" applyNumberFormat="1" applyFont="1" applyAlignment="1">
      <alignment horizontal="right"/>
      <protection/>
    </xf>
    <xf numFmtId="0" fontId="21" fillId="32" borderId="0" xfId="57" applyNumberFormat="1" applyProtection="1">
      <alignment/>
      <protection locked="0"/>
    </xf>
    <xf numFmtId="0" fontId="4" fillId="0" borderId="0" xfId="58" applyFont="1" applyAlignment="1">
      <alignment horizontal="right"/>
      <protection/>
    </xf>
    <xf numFmtId="0" fontId="4" fillId="32" borderId="0" xfId="57" applyNumberFormat="1" applyFont="1" applyAlignment="1">
      <alignment horizontal="right"/>
      <protection/>
    </xf>
    <xf numFmtId="0" fontId="22" fillId="32" borderId="0" xfId="57" applyNumberFormat="1" applyFont="1" applyProtection="1">
      <alignment/>
      <protection locked="0"/>
    </xf>
    <xf numFmtId="0" fontId="23" fillId="32" borderId="0" xfId="57" applyNumberFormat="1" applyFont="1" applyProtection="1">
      <alignment/>
      <protection locked="0"/>
    </xf>
    <xf numFmtId="0" fontId="4" fillId="32" borderId="0" xfId="57" applyNumberFormat="1" applyFont="1">
      <alignment/>
      <protection/>
    </xf>
    <xf numFmtId="0" fontId="1" fillId="32" borderId="0" xfId="57" applyNumberFormat="1" applyFont="1" applyAlignment="1">
      <alignment horizontal="right"/>
      <protection/>
    </xf>
    <xf numFmtId="0" fontId="24" fillId="32" borderId="0" xfId="57" applyNumberFormat="1" applyFont="1">
      <alignment/>
      <protection/>
    </xf>
    <xf numFmtId="0" fontId="1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0" fontId="1" fillId="37" borderId="1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1" fillId="37" borderId="0" xfId="0" applyFont="1" applyFill="1" applyBorder="1" applyAlignment="1" applyProtection="1">
      <alignment horizontal="left"/>
      <protection/>
    </xf>
    <xf numFmtId="49" fontId="1" fillId="37" borderId="31" xfId="0" applyNumberFormat="1" applyFont="1" applyFill="1" applyBorder="1" applyAlignment="1" applyProtection="1">
      <alignment horizontal="center"/>
      <protection/>
    </xf>
    <xf numFmtId="49" fontId="1" fillId="37" borderId="43" xfId="0" applyNumberFormat="1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25" xfId="0" applyFont="1" applyFill="1" applyBorder="1" applyAlignment="1" applyProtection="1">
      <alignment horizontal="center"/>
      <protection/>
    </xf>
    <xf numFmtId="0" fontId="1" fillId="37" borderId="31" xfId="0" applyFont="1" applyFill="1" applyBorder="1" applyAlignment="1" applyProtection="1">
      <alignment horizontal="center"/>
      <protection/>
    </xf>
    <xf numFmtId="0" fontId="1" fillId="37" borderId="43" xfId="0" applyFont="1" applyFill="1" applyBorder="1" applyAlignment="1" applyProtection="1">
      <alignment horizontal="center"/>
      <protection/>
    </xf>
    <xf numFmtId="0" fontId="6" fillId="37" borderId="44" xfId="0" applyFont="1" applyFill="1" applyBorder="1" applyAlignment="1" applyProtection="1">
      <alignment horizontal="centerContinuous" vertical="center" wrapText="1"/>
      <protection/>
    </xf>
    <xf numFmtId="0" fontId="6" fillId="37" borderId="45" xfId="0" applyFont="1" applyFill="1" applyBorder="1" applyAlignment="1" applyProtection="1">
      <alignment horizontal="centerContinuous" vertical="center" wrapText="1"/>
      <protection/>
    </xf>
    <xf numFmtId="0" fontId="6" fillId="37" borderId="45" xfId="0" applyFont="1" applyFill="1" applyBorder="1" applyAlignment="1" applyProtection="1">
      <alignment horizontal="center" vertical="center" wrapText="1"/>
      <protection/>
    </xf>
    <xf numFmtId="0" fontId="6" fillId="37" borderId="45" xfId="0" applyFont="1" applyFill="1" applyBorder="1" applyAlignment="1" applyProtection="1" quotePrefix="1">
      <alignment horizontal="center" vertical="center" wrapText="1"/>
      <protection/>
    </xf>
    <xf numFmtId="0" fontId="6" fillId="37" borderId="32" xfId="0" applyFont="1" applyFill="1" applyBorder="1" applyAlignment="1" applyProtection="1" quotePrefix="1">
      <alignment horizontal="center" vertical="center" wrapText="1"/>
      <protection/>
    </xf>
    <xf numFmtId="0" fontId="6" fillId="37" borderId="46" xfId="0" applyFont="1" applyFill="1" applyBorder="1" applyAlignment="1" applyProtection="1">
      <alignment horizontal="center" vertical="center" wrapText="1"/>
      <protection/>
    </xf>
    <xf numFmtId="0" fontId="6" fillId="37" borderId="47" xfId="0" applyFont="1" applyFill="1" applyBorder="1" applyAlignment="1" applyProtection="1">
      <alignment horizontal="center" vertical="center" wrapText="1"/>
      <protection/>
    </xf>
    <xf numFmtId="0" fontId="6" fillId="37" borderId="44" xfId="0" applyFont="1" applyFill="1" applyBorder="1" applyAlignment="1" applyProtection="1">
      <alignment horizontal="center" vertical="center" wrapText="1"/>
      <protection/>
    </xf>
    <xf numFmtId="0" fontId="6" fillId="37" borderId="45" xfId="0" applyFont="1" applyFill="1" applyBorder="1" applyAlignment="1" applyProtection="1">
      <alignment horizontal="left" vertical="center" wrapText="1"/>
      <protection/>
    </xf>
    <xf numFmtId="0" fontId="6" fillId="37" borderId="48" xfId="0" applyFont="1" applyFill="1" applyBorder="1" applyAlignment="1" applyProtection="1">
      <alignment horizontal="center" vertical="center" wrapText="1"/>
      <protection/>
    </xf>
    <xf numFmtId="0" fontId="1" fillId="35" borderId="49" xfId="0" applyFont="1" applyFill="1" applyBorder="1" applyAlignment="1">
      <alignment/>
    </xf>
    <xf numFmtId="0" fontId="10" fillId="35" borderId="50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1" fillId="36" borderId="5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0" borderId="0" xfId="58" applyFont="1">
      <alignment/>
      <protection/>
    </xf>
    <xf numFmtId="1" fontId="1" fillId="0" borderId="0" xfId="58" applyNumberFormat="1" applyFont="1" applyAlignment="1">
      <alignment horizontal="right"/>
      <protection/>
    </xf>
    <xf numFmtId="0" fontId="1" fillId="37" borderId="26" xfId="0" applyFont="1" applyFill="1" applyBorder="1" applyAlignment="1" applyProtection="1">
      <alignment horizontal="center"/>
      <protection/>
    </xf>
    <xf numFmtId="0" fontId="1" fillId="37" borderId="5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/>
      <protection/>
    </xf>
    <xf numFmtId="0" fontId="5" fillId="32" borderId="31" xfId="0" applyFont="1" applyFill="1" applyBorder="1" applyAlignment="1" applyProtection="1">
      <alignment horizontal="center"/>
      <protection locked="0"/>
    </xf>
    <xf numFmtId="0" fontId="6" fillId="37" borderId="60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/>
    </xf>
    <xf numFmtId="0" fontId="17" fillId="35" borderId="11" xfId="0" applyFont="1" applyFill="1" applyBorder="1" applyAlignment="1" applyProtection="1">
      <alignment horizontal="center"/>
      <protection/>
    </xf>
    <xf numFmtId="0" fontId="17" fillId="35" borderId="18" xfId="0" applyFont="1" applyFill="1" applyBorder="1" applyAlignment="1" applyProtection="1">
      <alignment horizontal="centerContinuous"/>
      <protection/>
    </xf>
    <xf numFmtId="0" fontId="10" fillId="35" borderId="20" xfId="0" applyFont="1" applyFill="1" applyBorder="1" applyAlignment="1" applyProtection="1">
      <alignment horizontal="centerContinuous"/>
      <protection/>
    </xf>
    <xf numFmtId="1" fontId="1" fillId="36" borderId="31" xfId="0" applyNumberFormat="1" applyFont="1" applyFill="1" applyBorder="1" applyAlignment="1" applyProtection="1">
      <alignment horizontal="center"/>
      <protection/>
    </xf>
    <xf numFmtId="1" fontId="1" fillId="36" borderId="25" xfId="0" applyNumberFormat="1" applyFont="1" applyFill="1" applyBorder="1" applyAlignment="1" applyProtection="1">
      <alignment horizontal="center"/>
      <protection/>
    </xf>
    <xf numFmtId="0" fontId="1" fillId="37" borderId="59" xfId="0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1" fillId="38" borderId="0" xfId="0" applyFont="1" applyFill="1" applyBorder="1" applyAlignment="1" applyProtection="1">
      <alignment horizontal="center"/>
      <protection/>
    </xf>
    <xf numFmtId="0" fontId="1" fillId="38" borderId="37" xfId="0" applyFont="1" applyFill="1" applyBorder="1" applyAlignment="1" applyProtection="1">
      <alignment horizontal="center"/>
      <protection/>
    </xf>
    <xf numFmtId="0" fontId="1" fillId="38" borderId="6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37" borderId="62" xfId="0" applyFont="1" applyFill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 locked="0"/>
    </xf>
    <xf numFmtId="49" fontId="1" fillId="37" borderId="63" xfId="0" applyNumberFormat="1" applyFont="1" applyFill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 locked="0"/>
    </xf>
    <xf numFmtId="0" fontId="1" fillId="37" borderId="62" xfId="0" applyFont="1" applyFill="1" applyBorder="1" applyAlignment="1" applyProtection="1">
      <alignment horizontal="center"/>
      <protection/>
    </xf>
    <xf numFmtId="0" fontId="1" fillId="37" borderId="64" xfId="0" applyFont="1" applyFill="1" applyBorder="1" applyAlignment="1" applyProtection="1">
      <alignment horizontal="center"/>
      <protection/>
    </xf>
    <xf numFmtId="0" fontId="1" fillId="37" borderId="63" xfId="0" applyFont="1" applyFill="1" applyBorder="1" applyAlignment="1" applyProtection="1">
      <alignment horizontal="center"/>
      <protection/>
    </xf>
    <xf numFmtId="0" fontId="5" fillId="32" borderId="63" xfId="0" applyFont="1" applyFill="1" applyBorder="1" applyAlignment="1" applyProtection="1">
      <alignment horizontal="center"/>
      <protection locked="0"/>
    </xf>
    <xf numFmtId="0" fontId="6" fillId="37" borderId="32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Continuous" vertical="center"/>
      <protection/>
    </xf>
    <xf numFmtId="0" fontId="16" fillId="35" borderId="20" xfId="0" applyFont="1" applyFill="1" applyBorder="1" applyAlignment="1" applyProtection="1">
      <alignment horizontal="centerContinuous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14" fillId="35" borderId="18" xfId="0" applyFont="1" applyFill="1" applyBorder="1" applyAlignment="1">
      <alignment horizontal="center"/>
    </xf>
    <xf numFmtId="0" fontId="1" fillId="34" borderId="0" xfId="0" applyFont="1" applyFill="1" applyAlignment="1">
      <alignment horizontal="centerContinuous"/>
    </xf>
    <xf numFmtId="0" fontId="5" fillId="36" borderId="31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left"/>
    </xf>
    <xf numFmtId="0" fontId="1" fillId="39" borderId="0" xfId="0" applyFont="1" applyFill="1" applyAlignment="1" applyProtection="1">
      <alignment horizontal="center"/>
      <protection/>
    </xf>
    <xf numFmtId="0" fontId="1" fillId="39" borderId="15" xfId="0" applyFont="1" applyFill="1" applyBorder="1" applyAlignment="1" applyProtection="1">
      <alignment horizontal="center"/>
      <protection/>
    </xf>
    <xf numFmtId="0" fontId="1" fillId="37" borderId="31" xfId="0" applyFont="1" applyFill="1" applyBorder="1" applyAlignment="1" applyProtection="1">
      <alignment horizontal="center"/>
      <protection/>
    </xf>
    <xf numFmtId="0" fontId="16" fillId="35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7" borderId="10" xfId="0" applyFont="1" applyFill="1" applyBorder="1" applyAlignment="1" applyProtection="1">
      <alignment horizontal="left"/>
      <protection/>
    </xf>
    <xf numFmtId="1" fontId="1" fillId="36" borderId="4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65" xfId="0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/>
      <protection locked="0"/>
    </xf>
    <xf numFmtId="0" fontId="5" fillId="0" borderId="68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 applyProtection="1">
      <alignment horizontal="centerContinuous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 applyProtection="1">
      <alignment horizontal="center"/>
      <protection/>
    </xf>
    <xf numFmtId="0" fontId="1" fillId="40" borderId="0" xfId="0" applyFont="1" applyFill="1" applyAlignment="1">
      <alignment horizontal="center"/>
    </xf>
    <xf numFmtId="0" fontId="1" fillId="40" borderId="15" xfId="0" applyFont="1" applyFill="1" applyBorder="1" applyAlignment="1" applyProtection="1">
      <alignment horizontal="center"/>
      <protection/>
    </xf>
    <xf numFmtId="0" fontId="1" fillId="40" borderId="15" xfId="0" applyFont="1" applyFill="1" applyBorder="1" applyAlignment="1">
      <alignment horizontal="center"/>
    </xf>
    <xf numFmtId="0" fontId="1" fillId="40" borderId="0" xfId="0" applyFont="1" applyFill="1" applyAlignment="1" applyProtection="1">
      <alignment horizontal="fill"/>
      <protection/>
    </xf>
    <xf numFmtId="0" fontId="1" fillId="40" borderId="0" xfId="0" applyFont="1" applyFill="1" applyBorder="1" applyAlignment="1">
      <alignment/>
    </xf>
    <xf numFmtId="0" fontId="7" fillId="40" borderId="0" xfId="0" applyFont="1" applyFill="1" applyAlignment="1" applyProtection="1">
      <alignment/>
      <protection locked="0"/>
    </xf>
    <xf numFmtId="0" fontId="7" fillId="40" borderId="0" xfId="0" applyFont="1" applyFill="1" applyAlignment="1">
      <alignment/>
    </xf>
    <xf numFmtId="0" fontId="1" fillId="40" borderId="0" xfId="0" applyFont="1" applyFill="1" applyBorder="1" applyAlignment="1">
      <alignment horizontal="center"/>
    </xf>
    <xf numFmtId="0" fontId="1" fillId="4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39" borderId="0" xfId="0" applyFont="1" applyFill="1" applyAlignment="1">
      <alignment/>
    </xf>
    <xf numFmtId="0" fontId="1" fillId="39" borderId="15" xfId="0" applyFont="1" applyFill="1" applyBorder="1" applyAlignment="1">
      <alignment/>
    </xf>
    <xf numFmtId="0" fontId="1" fillId="40" borderId="0" xfId="0" applyFont="1" applyFill="1" applyBorder="1" applyAlignment="1" applyProtection="1">
      <alignment horizontal="center"/>
      <protection/>
    </xf>
    <xf numFmtId="0" fontId="1" fillId="40" borderId="0" xfId="0" applyFont="1" applyFill="1" applyBorder="1" applyAlignment="1" applyProtection="1">
      <alignment horizontal="fill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23" fillId="32" borderId="10" xfId="0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3" fillId="32" borderId="10" xfId="0" applyFont="1" applyFill="1" applyBorder="1" applyAlignment="1" applyProtection="1">
      <alignment horizontal="center" vertical="center"/>
      <protection/>
    </xf>
    <xf numFmtId="0" fontId="23" fillId="32" borderId="14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left" vertical="center"/>
      <protection/>
    </xf>
    <xf numFmtId="0" fontId="23" fillId="0" borderId="37" xfId="0" applyFont="1" applyFill="1" applyBorder="1" applyAlignment="1" applyProtection="1">
      <alignment horizontal="left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6" fillId="32" borderId="35" xfId="0" applyFont="1" applyFill="1" applyBorder="1" applyAlignment="1" applyProtection="1">
      <alignment horizontal="center" vertical="center"/>
      <protection/>
    </xf>
    <xf numFmtId="0" fontId="23" fillId="32" borderId="32" xfId="0" applyFont="1" applyFill="1" applyBorder="1" applyAlignment="1" applyProtection="1">
      <alignment horizontal="left" vertical="center"/>
      <protection/>
    </xf>
    <xf numFmtId="0" fontId="23" fillId="32" borderId="32" xfId="0" applyFont="1" applyFill="1" applyBorder="1" applyAlignment="1" applyProtection="1">
      <alignment horizontal="center" vertical="center"/>
      <protection/>
    </xf>
    <xf numFmtId="0" fontId="23" fillId="32" borderId="34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5" fillId="41" borderId="0" xfId="0" applyFont="1" applyFill="1" applyBorder="1" applyAlignment="1" applyProtection="1">
      <alignment horizontal="center"/>
      <protection locked="0"/>
    </xf>
    <xf numFmtId="0" fontId="5" fillId="41" borderId="37" xfId="0" applyFont="1" applyFill="1" applyBorder="1" applyAlignment="1" applyProtection="1">
      <alignment horizontal="center"/>
      <protection locked="0"/>
    </xf>
    <xf numFmtId="0" fontId="5" fillId="41" borderId="61" xfId="0" applyFont="1" applyFill="1" applyBorder="1" applyAlignment="1" applyProtection="1">
      <alignment horizontal="center"/>
      <protection locked="0"/>
    </xf>
    <xf numFmtId="0" fontId="5" fillId="41" borderId="26" xfId="0" applyFont="1" applyFill="1" applyBorder="1" applyAlignment="1" applyProtection="1">
      <alignment horizontal="center"/>
      <protection locked="0"/>
    </xf>
    <xf numFmtId="0" fontId="5" fillId="41" borderId="59" xfId="0" applyFont="1" applyFill="1" applyBorder="1" applyAlignment="1" applyProtection="1">
      <alignment horizontal="center"/>
      <protection locked="0"/>
    </xf>
    <xf numFmtId="0" fontId="5" fillId="41" borderId="64" xfId="0" applyFont="1" applyFill="1" applyBorder="1" applyAlignment="1" applyProtection="1">
      <alignment horizontal="center"/>
      <protection locked="0"/>
    </xf>
    <xf numFmtId="0" fontId="10" fillId="35" borderId="21" xfId="0" applyFont="1" applyFill="1" applyBorder="1" applyAlignment="1" applyProtection="1" quotePrefix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Continuous" vertical="center"/>
      <protection/>
    </xf>
    <xf numFmtId="0" fontId="1" fillId="37" borderId="10" xfId="0" applyFont="1" applyFill="1" applyBorder="1" applyAlignment="1">
      <alignment horizontal="right" vertical="center" textRotation="90"/>
    </xf>
    <xf numFmtId="0" fontId="1" fillId="37" borderId="21" xfId="0" applyFont="1" applyFill="1" applyBorder="1" applyAlignment="1">
      <alignment horizontal="right" vertical="center" textRotation="90"/>
    </xf>
    <xf numFmtId="0" fontId="20" fillId="34" borderId="0" xfId="0" applyFont="1" applyFill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rmel" xfId="57"/>
    <cellStyle name="Normal_Livestoc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15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11.emf" /><Relationship Id="rId9" Type="http://schemas.openxmlformats.org/officeDocument/2006/relationships/image" Target="../media/image5.emf" /><Relationship Id="rId10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38</xdr:row>
      <xdr:rowOff>19050</xdr:rowOff>
    </xdr:from>
    <xdr:to>
      <xdr:col>11</xdr:col>
      <xdr:colOff>581025</xdr:colOff>
      <xdr:row>45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829175" y="6457950"/>
          <a:ext cx="33718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3) simplify class setup
</a:t>
          </a: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5) automate merger of other input</a:t>
          </a:r>
        </a:p>
      </xdr:txBody>
    </xdr:sp>
    <xdr:clientData/>
  </xdr:twoCellAnchor>
  <xdr:twoCellAnchor editAs="oneCell">
    <xdr:from>
      <xdr:col>3</xdr:col>
      <xdr:colOff>228600</xdr:colOff>
      <xdr:row>11</xdr:row>
      <xdr:rowOff>104775</xdr:rowOff>
    </xdr:from>
    <xdr:to>
      <xdr:col>6</xdr:col>
      <xdr:colOff>171450</xdr:colOff>
      <xdr:row>14</xdr:row>
      <xdr:rowOff>114300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62200" y="21717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15</xdr:row>
      <xdr:rowOff>142875</xdr:rowOff>
    </xdr:from>
    <xdr:to>
      <xdr:col>6</xdr:col>
      <xdr:colOff>171450</xdr:colOff>
      <xdr:row>18</xdr:row>
      <xdr:rowOff>152400</xdr:rowOff>
    </xdr:to>
    <xdr:pic>
      <xdr:nvPicPr>
        <xdr:cNvPr id="3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62200" y="28575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104775</xdr:rowOff>
    </xdr:from>
    <xdr:to>
      <xdr:col>3</xdr:col>
      <xdr:colOff>133350</xdr:colOff>
      <xdr:row>14</xdr:row>
      <xdr:rowOff>114300</xdr:rowOff>
    </xdr:to>
    <xdr:pic>
      <xdr:nvPicPr>
        <xdr:cNvPr id="4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6700" y="21717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44</xdr:row>
      <xdr:rowOff>133350</xdr:rowOff>
    </xdr:from>
    <xdr:to>
      <xdr:col>3</xdr:col>
      <xdr:colOff>485775</xdr:colOff>
      <xdr:row>47</xdr:row>
      <xdr:rowOff>142875</xdr:rowOff>
    </xdr:to>
    <xdr:pic>
      <xdr:nvPicPr>
        <xdr:cNvPr id="5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19125" y="75438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45</xdr:row>
      <xdr:rowOff>152400</xdr:rowOff>
    </xdr:from>
    <xdr:to>
      <xdr:col>7</xdr:col>
      <xdr:colOff>19050</xdr:colOff>
      <xdr:row>49</xdr:row>
      <xdr:rowOff>0</xdr:rowOff>
    </xdr:to>
    <xdr:pic>
      <xdr:nvPicPr>
        <xdr:cNvPr id="6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95600" y="7724775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19050</xdr:rowOff>
    </xdr:from>
    <xdr:to>
      <xdr:col>3</xdr:col>
      <xdr:colOff>133350</xdr:colOff>
      <xdr:row>23</xdr:row>
      <xdr:rowOff>28575</xdr:rowOff>
    </xdr:to>
    <xdr:pic>
      <xdr:nvPicPr>
        <xdr:cNvPr id="7" name="Command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66700" y="35433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38</xdr:row>
      <xdr:rowOff>76200</xdr:rowOff>
    </xdr:from>
    <xdr:to>
      <xdr:col>3</xdr:col>
      <xdr:colOff>161925</xdr:colOff>
      <xdr:row>41</xdr:row>
      <xdr:rowOff>85725</xdr:rowOff>
    </xdr:to>
    <xdr:pic>
      <xdr:nvPicPr>
        <xdr:cNvPr id="8" name="Command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5275" y="65151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38</xdr:row>
      <xdr:rowOff>66675</xdr:rowOff>
    </xdr:from>
    <xdr:to>
      <xdr:col>6</xdr:col>
      <xdr:colOff>257175</xdr:colOff>
      <xdr:row>41</xdr:row>
      <xdr:rowOff>76200</xdr:rowOff>
    </xdr:to>
    <xdr:pic>
      <xdr:nvPicPr>
        <xdr:cNvPr id="9" name="Command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47925" y="6505575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142875</xdr:rowOff>
    </xdr:from>
    <xdr:to>
      <xdr:col>3</xdr:col>
      <xdr:colOff>133350</xdr:colOff>
      <xdr:row>18</xdr:row>
      <xdr:rowOff>152400</xdr:rowOff>
    </xdr:to>
    <xdr:pic>
      <xdr:nvPicPr>
        <xdr:cNvPr id="10" name="Command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66700" y="285750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46</xdr:row>
      <xdr:rowOff>133350</xdr:rowOff>
    </xdr:from>
    <xdr:to>
      <xdr:col>10</xdr:col>
      <xdr:colOff>180975</xdr:colOff>
      <xdr:row>49</xdr:row>
      <xdr:rowOff>142875</xdr:rowOff>
    </xdr:to>
    <xdr:pic>
      <xdr:nvPicPr>
        <xdr:cNvPr id="11" name="Command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114925" y="786765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11</xdr:row>
      <xdr:rowOff>152400</xdr:rowOff>
    </xdr:from>
    <xdr:to>
      <xdr:col>4</xdr:col>
      <xdr:colOff>533400</xdr:colOff>
      <xdr:row>14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67000"/>
          <a:ext cx="2171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0</xdr:rowOff>
    </xdr:from>
    <xdr:to>
      <xdr:col>4</xdr:col>
      <xdr:colOff>533400</xdr:colOff>
      <xdr:row>17</xdr:row>
      <xdr:rowOff>76200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0075" y="3162300"/>
          <a:ext cx="2171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3</xdr:row>
      <xdr:rowOff>104775</xdr:rowOff>
    </xdr:from>
    <xdr:to>
      <xdr:col>2</xdr:col>
      <xdr:colOff>1276350</xdr:colOff>
      <xdr:row>5</xdr:row>
      <xdr:rowOff>76200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2390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</xdr:row>
      <xdr:rowOff>104775</xdr:rowOff>
    </xdr:from>
    <xdr:to>
      <xdr:col>4</xdr:col>
      <xdr:colOff>9525</xdr:colOff>
      <xdr:row>3</xdr:row>
      <xdr:rowOff>76200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90775" y="381000"/>
          <a:ext cx="1457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</xdr:row>
      <xdr:rowOff>152400</xdr:rowOff>
    </xdr:from>
    <xdr:to>
      <xdr:col>4</xdr:col>
      <xdr:colOff>28575</xdr:colOff>
      <xdr:row>5</xdr:row>
      <xdr:rowOff>123825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00300" y="771525"/>
          <a:ext cx="1466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0"/>
  <sheetViews>
    <sheetView zoomScalePageLayoutView="0" workbookViewId="0" topLeftCell="A6">
      <selection activeCell="A1" sqref="A1"/>
    </sheetView>
  </sheetViews>
  <sheetFormatPr defaultColWidth="9.00390625" defaultRowHeight="12.75"/>
  <cols>
    <col min="1" max="1" width="10.00390625" style="6" customWidth="1"/>
    <col min="2" max="16384" width="9.00390625" style="6" customWidth="1"/>
  </cols>
  <sheetData>
    <row r="1" ht="12.75">
      <c r="A1" s="58"/>
    </row>
    <row r="3" spans="1:10" ht="26.25">
      <c r="A3" s="59" t="s">
        <v>261</v>
      </c>
      <c r="B3" s="60"/>
      <c r="C3" s="61"/>
      <c r="D3" s="60"/>
      <c r="E3" s="60"/>
      <c r="F3" s="60"/>
      <c r="G3" s="60"/>
      <c r="H3" s="60"/>
      <c r="I3" s="60"/>
      <c r="J3" s="60"/>
    </row>
    <row r="6" spans="1:10" ht="18">
      <c r="A6" s="63" t="s">
        <v>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>
      <c r="A7" s="64" t="s">
        <v>234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2.75">
      <c r="A8" s="256" t="s">
        <v>233</v>
      </c>
      <c r="B8" s="62"/>
      <c r="C8" s="62"/>
      <c r="D8" s="62"/>
      <c r="E8" s="62"/>
      <c r="F8" s="62"/>
      <c r="G8" s="62"/>
      <c r="H8" s="62"/>
      <c r="I8" s="62"/>
      <c r="J8" s="62"/>
    </row>
    <row r="9" s="29" customFormat="1" ht="13.5" customHeight="1"/>
    <row r="12" ht="12.75"/>
    <row r="13" ht="12.75"/>
    <row r="14" ht="12.75"/>
    <row r="15" ht="12.75"/>
    <row r="16" ht="12.75"/>
    <row r="17" ht="12.75"/>
    <row r="18" ht="12.75"/>
    <row r="19" ht="12.75"/>
    <row r="21" ht="12.75"/>
    <row r="22" ht="12.75"/>
    <row r="23" ht="12.75"/>
    <row r="24" ht="12.75"/>
    <row r="30" ht="12.75">
      <c r="A30" s="6" t="s">
        <v>70</v>
      </c>
    </row>
    <row r="40" ht="12.75"/>
    <row r="41" ht="12.75"/>
    <row r="46" ht="12.75"/>
    <row r="47" ht="12.75"/>
    <row r="49" ht="12.75"/>
  </sheetData>
  <sheetProtection sheet="1" objects="1" scenarios="1"/>
  <printOptions/>
  <pageMargins left="0.75" right="0.75" top="1" bottom="1" header="0.5" footer="0.5"/>
  <pageSetup horizontalDpi="600" verticalDpi="600" orientation="portrait" paperSize="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N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6" customWidth="1"/>
    <col min="2" max="2" width="3.50390625" style="6" customWidth="1"/>
    <col min="3" max="3" width="9.00390625" style="6" customWidth="1"/>
    <col min="4" max="6" width="10.625" style="6" customWidth="1"/>
    <col min="7" max="8" width="10.625" style="6" hidden="1" customWidth="1"/>
    <col min="9" max="9" width="6.375" style="6" hidden="1" customWidth="1"/>
    <col min="10" max="11" width="9.00390625" style="6" customWidth="1"/>
    <col min="12" max="12" width="8.625" style="6" customWidth="1"/>
    <col min="13" max="13" width="7.125" style="6" hidden="1" customWidth="1"/>
    <col min="14" max="14" width="9.00390625" style="6" hidden="1" customWidth="1"/>
    <col min="15" max="16384" width="9.00390625" style="6" customWidth="1"/>
  </cols>
  <sheetData>
    <row r="2" spans="2:8" ht="18">
      <c r="B2" s="372" t="s">
        <v>62</v>
      </c>
      <c r="C2" s="372"/>
      <c r="D2" s="372"/>
      <c r="E2" s="372"/>
      <c r="F2" s="372"/>
      <c r="G2" s="372"/>
      <c r="H2" s="372"/>
    </row>
    <row r="3" ht="13.5" thickBot="1"/>
    <row r="4" spans="2:9" ht="39.75" customHeight="1">
      <c r="B4" s="208"/>
      <c r="C4" s="209"/>
      <c r="D4" s="296" t="s">
        <v>235</v>
      </c>
      <c r="E4" s="296" t="s">
        <v>236</v>
      </c>
      <c r="F4" s="296" t="s">
        <v>237</v>
      </c>
      <c r="G4" s="296" t="s">
        <v>73</v>
      </c>
      <c r="H4" s="297" t="s">
        <v>73</v>
      </c>
      <c r="I4" s="210" t="s">
        <v>73</v>
      </c>
    </row>
    <row r="5" spans="2:9" ht="20.25" customHeight="1">
      <c r="B5" s="211"/>
      <c r="C5" s="218" t="s">
        <v>65</v>
      </c>
      <c r="D5" s="212">
        <v>2431</v>
      </c>
      <c r="E5" s="212">
        <v>2413</v>
      </c>
      <c r="F5" s="212"/>
      <c r="G5" s="212"/>
      <c r="H5" s="212"/>
      <c r="I5" s="214"/>
    </row>
    <row r="6" spans="2:9" ht="18.75" customHeight="1">
      <c r="B6" s="370" t="s">
        <v>63</v>
      </c>
      <c r="C6" s="219" t="s">
        <v>34</v>
      </c>
      <c r="D6" s="212">
        <v>1</v>
      </c>
      <c r="E6" s="213">
        <v>4</v>
      </c>
      <c r="F6" s="213"/>
      <c r="G6" s="213"/>
      <c r="H6" s="214"/>
      <c r="I6" s="214"/>
    </row>
    <row r="7" spans="2:14" ht="18.75" customHeight="1">
      <c r="B7" s="370"/>
      <c r="C7" s="219" t="s">
        <v>36</v>
      </c>
      <c r="D7" s="212">
        <v>2</v>
      </c>
      <c r="E7" s="213">
        <v>1</v>
      </c>
      <c r="F7" s="213"/>
      <c r="G7" s="213"/>
      <c r="H7" s="214"/>
      <c r="I7" s="214"/>
      <c r="M7" s="6">
        <v>1234</v>
      </c>
      <c r="N7" s="302" t="s">
        <v>40</v>
      </c>
    </row>
    <row r="8" spans="2:14" ht="18" customHeight="1" thickBot="1">
      <c r="B8" s="371"/>
      <c r="C8" s="220" t="s">
        <v>38</v>
      </c>
      <c r="D8" s="215">
        <v>1</v>
      </c>
      <c r="E8" s="216">
        <v>2</v>
      </c>
      <c r="F8" s="216"/>
      <c r="G8" s="216"/>
      <c r="H8" s="217"/>
      <c r="I8" s="217"/>
      <c r="M8" s="6">
        <v>1243</v>
      </c>
      <c r="N8" s="302" t="s">
        <v>39</v>
      </c>
    </row>
    <row r="9" spans="13:14" ht="12.75">
      <c r="M9" s="6">
        <v>1324</v>
      </c>
      <c r="N9" s="302" t="s">
        <v>41</v>
      </c>
    </row>
    <row r="10" spans="2:14" ht="12.75">
      <c r="B10" s="6" t="s">
        <v>64</v>
      </c>
      <c r="M10" s="6">
        <v>1342</v>
      </c>
      <c r="N10" s="302" t="s">
        <v>42</v>
      </c>
    </row>
    <row r="11" spans="13:14" ht="12.75">
      <c r="M11" s="6">
        <v>1423</v>
      </c>
      <c r="N11" s="302" t="s">
        <v>43</v>
      </c>
    </row>
    <row r="12" spans="13:14" ht="12.75">
      <c r="M12" s="6">
        <v>1432</v>
      </c>
      <c r="N12" s="302" t="s">
        <v>44</v>
      </c>
    </row>
    <row r="13" spans="13:14" ht="12.75">
      <c r="M13" s="6">
        <v>2134</v>
      </c>
      <c r="N13" s="302" t="s">
        <v>45</v>
      </c>
    </row>
    <row r="14" spans="13:14" ht="12.75">
      <c r="M14" s="6">
        <v>2143</v>
      </c>
      <c r="N14" s="302" t="s">
        <v>46</v>
      </c>
    </row>
    <row r="15" spans="13:14" ht="12.75">
      <c r="M15" s="6">
        <v>2314</v>
      </c>
      <c r="N15" s="302" t="s">
        <v>47</v>
      </c>
    </row>
    <row r="16" spans="13:14" ht="12.75">
      <c r="M16" s="6">
        <v>2341</v>
      </c>
      <c r="N16" s="302" t="s">
        <v>48</v>
      </c>
    </row>
    <row r="17" spans="13:14" ht="12.75">
      <c r="M17" s="6">
        <v>2413</v>
      </c>
      <c r="N17" s="302" t="s">
        <v>49</v>
      </c>
    </row>
    <row r="18" spans="13:14" ht="12.75">
      <c r="M18" s="6">
        <v>2431</v>
      </c>
      <c r="N18" s="302" t="s">
        <v>50</v>
      </c>
    </row>
    <row r="19" spans="13:14" ht="12.75">
      <c r="M19" s="6">
        <v>3124</v>
      </c>
      <c r="N19" s="302" t="s">
        <v>37</v>
      </c>
    </row>
    <row r="20" spans="13:14" ht="12.75">
      <c r="M20" s="6">
        <v>3142</v>
      </c>
      <c r="N20" s="302" t="s">
        <v>51</v>
      </c>
    </row>
    <row r="21" spans="13:14" ht="12.75">
      <c r="M21" s="6">
        <v>3214</v>
      </c>
      <c r="N21" s="302" t="s">
        <v>52</v>
      </c>
    </row>
    <row r="22" spans="13:14" ht="12.75">
      <c r="M22" s="6">
        <v>3241</v>
      </c>
      <c r="N22" s="302" t="s">
        <v>53</v>
      </c>
    </row>
    <row r="23" spans="13:14" ht="12.75">
      <c r="M23" s="6">
        <v>3412</v>
      </c>
      <c r="N23" s="302" t="s">
        <v>54</v>
      </c>
    </row>
    <row r="24" spans="13:14" ht="12.75">
      <c r="M24" s="6">
        <v>3421</v>
      </c>
      <c r="N24" s="302" t="s">
        <v>55</v>
      </c>
    </row>
    <row r="25" spans="13:14" ht="12.75">
      <c r="M25" s="6">
        <v>4123</v>
      </c>
      <c r="N25" s="302" t="s">
        <v>56</v>
      </c>
    </row>
    <row r="26" spans="13:14" ht="12.75">
      <c r="M26" s="6">
        <v>4132</v>
      </c>
      <c r="N26" s="302" t="s">
        <v>35</v>
      </c>
    </row>
    <row r="27" spans="13:14" ht="12.75">
      <c r="M27" s="6">
        <v>4213</v>
      </c>
      <c r="N27" s="302" t="s">
        <v>57</v>
      </c>
    </row>
    <row r="28" spans="13:14" ht="12.75">
      <c r="M28" s="6">
        <v>4231</v>
      </c>
      <c r="N28" s="302" t="s">
        <v>58</v>
      </c>
    </row>
    <row r="29" spans="13:14" ht="12.75">
      <c r="M29" s="6">
        <v>4312</v>
      </c>
      <c r="N29" s="302" t="s">
        <v>59</v>
      </c>
    </row>
    <row r="30" spans="13:14" ht="12.75">
      <c r="M30" s="6">
        <v>4321</v>
      </c>
      <c r="N30" s="302" t="s">
        <v>60</v>
      </c>
    </row>
  </sheetData>
  <sheetProtection sheet="1" objects="1" scenarios="1"/>
  <mergeCells count="2">
    <mergeCell ref="B6:B8"/>
    <mergeCell ref="B2:H2"/>
  </mergeCells>
  <dataValidations count="1">
    <dataValidation type="list" allowBlank="1" showInputMessage="1" showErrorMessage="1" sqref="D5:H5">
      <formula1>$M$7:$M$30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DH2084"/>
  <sheetViews>
    <sheetView showGridLines="0" zoomScalePageLayoutView="0" workbookViewId="0" topLeftCell="A1">
      <pane xSplit="5" ySplit="9" topLeftCell="K19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AH26" sqref="AH26:AH28"/>
    </sheetView>
  </sheetViews>
  <sheetFormatPr defaultColWidth="7.625" defaultRowHeight="13.5" customHeight="1"/>
  <cols>
    <col min="1" max="1" width="7.00390625" style="29" hidden="1" customWidth="1"/>
    <col min="2" max="2" width="9.125" style="6" customWidth="1"/>
    <col min="3" max="3" width="20.625" style="55" customWidth="1"/>
    <col min="4" max="4" width="20.625" style="46" customWidth="1"/>
    <col min="5" max="5" width="8.50390625" style="47" customWidth="1"/>
    <col min="6" max="9" width="6.875" style="6" customWidth="1"/>
    <col min="10" max="10" width="6.875" style="51" customWidth="1"/>
    <col min="11" max="13" width="6.875" style="6" customWidth="1"/>
    <col min="14" max="14" width="7.25390625" style="6" hidden="1" customWidth="1"/>
    <col min="15" max="15" width="7.375" style="6" hidden="1" customWidth="1"/>
    <col min="16" max="17" width="7.625" style="6" hidden="1" customWidth="1"/>
    <col min="18" max="19" width="6.625" style="6" customWidth="1"/>
    <col min="20" max="20" width="6.50390625" style="6" customWidth="1"/>
    <col min="21" max="21" width="6.625" style="6" hidden="1" customWidth="1"/>
    <col min="22" max="27" width="12.625" style="6" hidden="1" customWidth="1"/>
    <col min="28" max="30" width="6.625" style="6" customWidth="1"/>
    <col min="31" max="32" width="12.625" style="6" hidden="1" customWidth="1"/>
    <col min="33" max="34" width="8.875" style="6" customWidth="1"/>
    <col min="35" max="35" width="12.625" style="6" hidden="1" customWidth="1"/>
    <col min="36" max="36" width="8.125" style="6" customWidth="1"/>
    <col min="37" max="37" width="5.875" style="6" customWidth="1"/>
    <col min="38" max="38" width="12.625" style="29" hidden="1" customWidth="1"/>
    <col min="39" max="39" width="12.625" style="46" hidden="1" customWidth="1"/>
    <col min="40" max="41" width="12.625" style="6" hidden="1" customWidth="1"/>
    <col min="42" max="42" width="21.375" style="6" hidden="1" customWidth="1"/>
    <col min="43" max="43" width="19.625" style="6" bestFit="1" customWidth="1"/>
    <col min="44" max="54" width="7.625" style="6" customWidth="1"/>
    <col min="55" max="55" width="5.625" style="6" customWidth="1"/>
    <col min="56" max="56" width="8.625" style="6" customWidth="1"/>
    <col min="57" max="57" width="23.625" style="6" customWidth="1"/>
    <col min="58" max="58" width="22.625" style="6" customWidth="1"/>
    <col min="59" max="98" width="7.625" style="6" customWidth="1"/>
    <col min="99" max="99" width="1.625" style="6" customWidth="1"/>
    <col min="100" max="100" width="70.625" style="6" customWidth="1"/>
    <col min="101" max="16384" width="7.625" style="6" customWidth="1"/>
  </cols>
  <sheetData>
    <row r="1" spans="2:112" ht="21.75" thickBot="1" thickTop="1">
      <c r="B1" s="298" t="s">
        <v>262</v>
      </c>
      <c r="C1" s="56"/>
      <c r="D1" s="57"/>
      <c r="E1" s="131"/>
      <c r="F1" s="70"/>
      <c r="G1" s="30"/>
      <c r="H1" s="71"/>
      <c r="I1" s="71"/>
      <c r="BJ1" s="31"/>
      <c r="DG1" s="31"/>
      <c r="DH1" s="31"/>
    </row>
    <row r="2" spans="3:112" ht="13.5" customHeight="1" thickTop="1">
      <c r="C2" s="54"/>
      <c r="D2" s="55"/>
      <c r="E2" s="55"/>
      <c r="F2" s="55"/>
      <c r="G2" s="55"/>
      <c r="H2" s="55"/>
      <c r="I2" s="55"/>
      <c r="J2" s="25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DG2" s="31"/>
      <c r="DH2" s="31"/>
    </row>
    <row r="3" spans="5:112" ht="13.5" customHeight="1">
      <c r="E3" s="132"/>
      <c r="BJ3" s="31"/>
      <c r="BK3" s="31"/>
      <c r="DG3" s="31"/>
      <c r="DH3" s="31"/>
    </row>
    <row r="4" spans="5:112" ht="13.5" customHeight="1">
      <c r="E4" s="133"/>
      <c r="F4" s="67"/>
      <c r="G4" s="68"/>
      <c r="H4" s="68"/>
      <c r="I4" s="68"/>
      <c r="J4" s="252"/>
      <c r="K4" s="66"/>
      <c r="L4" s="67"/>
      <c r="DG4" s="31"/>
      <c r="DH4" s="31"/>
    </row>
    <row r="5" spans="5:112" ht="13.5" customHeight="1">
      <c r="E5" s="69"/>
      <c r="F5" s="29"/>
      <c r="G5" s="29"/>
      <c r="H5" s="29"/>
      <c r="I5" s="29"/>
      <c r="J5" s="50"/>
      <c r="K5" s="29"/>
      <c r="L5" s="29"/>
      <c r="BK5" s="31"/>
      <c r="BL5" s="31"/>
      <c r="BM5" s="31"/>
      <c r="BN5" s="31"/>
      <c r="BO5" s="31"/>
      <c r="BP5" s="31"/>
      <c r="CC5" s="31"/>
      <c r="CV5" s="32"/>
      <c r="DG5" s="31"/>
      <c r="DH5" s="31"/>
    </row>
    <row r="6" spans="5:112" ht="13.5" customHeight="1" thickBot="1">
      <c r="E6" s="132"/>
      <c r="F6" s="46"/>
      <c r="W6" s="6">
        <v>2</v>
      </c>
      <c r="X6" s="6">
        <v>3</v>
      </c>
      <c r="Y6" s="6">
        <v>4</v>
      </c>
      <c r="Z6" s="6">
        <v>5</v>
      </c>
      <c r="AA6" s="6">
        <v>6</v>
      </c>
      <c r="BK6" s="31"/>
      <c r="BL6" s="31"/>
      <c r="BM6" s="31"/>
      <c r="BN6" s="31"/>
      <c r="BO6" s="31"/>
      <c r="BP6" s="31"/>
      <c r="BY6" s="31"/>
      <c r="CK6" s="31"/>
      <c r="CV6" s="32"/>
      <c r="DG6" s="31"/>
      <c r="DH6" s="31"/>
    </row>
    <row r="7" spans="2:112" ht="15.75">
      <c r="B7" s="230" t="s">
        <v>265</v>
      </c>
      <c r="C7" s="229"/>
      <c r="D7" s="262" t="s">
        <v>266</v>
      </c>
      <c r="E7" s="37"/>
      <c r="F7" s="36"/>
      <c r="G7" s="38"/>
      <c r="H7" s="39"/>
      <c r="I7" s="40"/>
      <c r="J7" s="253"/>
      <c r="K7" s="41"/>
      <c r="L7" s="255"/>
      <c r="M7" s="168"/>
      <c r="N7" s="255"/>
      <c r="O7" s="168"/>
      <c r="P7" s="168"/>
      <c r="Q7" s="168"/>
      <c r="R7" s="373" t="s">
        <v>258</v>
      </c>
      <c r="S7" s="374"/>
      <c r="T7" s="374"/>
      <c r="U7" s="168"/>
      <c r="V7" s="168"/>
      <c r="W7" s="38" t="s">
        <v>66</v>
      </c>
      <c r="X7" s="39"/>
      <c r="Y7" s="40"/>
      <c r="Z7" s="40"/>
      <c r="AA7" s="40"/>
      <c r="AB7" s="375" t="s">
        <v>259</v>
      </c>
      <c r="AC7" s="376"/>
      <c r="AD7" s="376"/>
      <c r="AE7" s="40"/>
      <c r="AF7" s="40"/>
      <c r="AG7" s="41"/>
      <c r="AH7" s="42"/>
      <c r="AI7" s="226"/>
      <c r="AJ7" s="231" t="s">
        <v>265</v>
      </c>
      <c r="AK7" s="232"/>
      <c r="AL7" s="49"/>
      <c r="AN7" s="28"/>
      <c r="BK7" s="31"/>
      <c r="BL7" s="31"/>
      <c r="BM7" s="31"/>
      <c r="BN7" s="31"/>
      <c r="BO7" s="31"/>
      <c r="BP7" s="31"/>
      <c r="BY7" s="31"/>
      <c r="CC7" s="31"/>
      <c r="CD7" s="31"/>
      <c r="CE7" s="31"/>
      <c r="CF7" s="31"/>
      <c r="DG7" s="31"/>
      <c r="DH7" s="31"/>
    </row>
    <row r="8" spans="1:112" ht="30" customHeight="1" thickBot="1">
      <c r="A8" s="48"/>
      <c r="B8" s="43" t="s">
        <v>1</v>
      </c>
      <c r="C8" s="43" t="s">
        <v>2</v>
      </c>
      <c r="D8" s="43" t="s">
        <v>3</v>
      </c>
      <c r="E8" s="134" t="s">
        <v>4</v>
      </c>
      <c r="F8" s="365" t="s">
        <v>238</v>
      </c>
      <c r="G8" s="366" t="s">
        <v>239</v>
      </c>
      <c r="H8" s="367" t="s">
        <v>241</v>
      </c>
      <c r="I8" s="367" t="s">
        <v>240</v>
      </c>
      <c r="J8" s="368" t="s">
        <v>242</v>
      </c>
      <c r="K8" s="365" t="s">
        <v>243</v>
      </c>
      <c r="L8" s="365" t="s">
        <v>244</v>
      </c>
      <c r="M8" s="367" t="s">
        <v>260</v>
      </c>
      <c r="N8" s="367" t="s">
        <v>245</v>
      </c>
      <c r="O8" s="367" t="s">
        <v>246</v>
      </c>
      <c r="P8" s="367" t="s">
        <v>250</v>
      </c>
      <c r="Q8" s="367" t="s">
        <v>251</v>
      </c>
      <c r="R8" s="366" t="s">
        <v>247</v>
      </c>
      <c r="S8" s="366" t="s">
        <v>248</v>
      </c>
      <c r="T8" s="366" t="s">
        <v>249</v>
      </c>
      <c r="U8" s="367" t="s">
        <v>73</v>
      </c>
      <c r="V8" s="367" t="s">
        <v>73</v>
      </c>
      <c r="W8" s="366" t="str">
        <f>R8</f>
        <v>Prod. Hens 1</v>
      </c>
      <c r="X8" s="366" t="str">
        <f>S8</f>
        <v>Prod. Hens 2</v>
      </c>
      <c r="Y8" s="366" t="str">
        <f>T8</f>
        <v>Prod. Hens 3</v>
      </c>
      <c r="Z8" s="366" t="str">
        <f>U8</f>
        <v>Other</v>
      </c>
      <c r="AA8" s="366" t="str">
        <f>V8</f>
        <v>Other</v>
      </c>
      <c r="AB8" s="366" t="str">
        <f>R8</f>
        <v>Prod. Hens 1</v>
      </c>
      <c r="AC8" s="366" t="str">
        <f>S8</f>
        <v>Prod. Hens 2</v>
      </c>
      <c r="AD8" s="366" t="str">
        <f>T8</f>
        <v>Prod. Hens 3</v>
      </c>
      <c r="AE8" s="104" t="str">
        <f>U8</f>
        <v>Other</v>
      </c>
      <c r="AF8" s="104" t="str">
        <f>V8</f>
        <v>Other</v>
      </c>
      <c r="AG8" s="44" t="s">
        <v>252</v>
      </c>
      <c r="AH8" s="45" t="s">
        <v>6</v>
      </c>
      <c r="AI8" s="103" t="s">
        <v>67</v>
      </c>
      <c r="AJ8" s="138" t="s">
        <v>30</v>
      </c>
      <c r="AK8" s="139"/>
      <c r="AL8" s="28"/>
      <c r="AN8" s="28">
        <f>CEILING(SUM(AN10:AN406)/10,1)</f>
        <v>2</v>
      </c>
      <c r="BK8" s="31"/>
      <c r="BL8" s="31"/>
      <c r="BM8" s="31"/>
      <c r="BY8" s="31"/>
      <c r="CC8" s="31"/>
      <c r="CD8" s="31"/>
      <c r="CE8" s="31"/>
      <c r="CF8" s="31"/>
      <c r="CK8" s="31"/>
      <c r="CL8" s="31"/>
      <c r="CM8" s="31"/>
      <c r="CN8" s="31"/>
      <c r="CO8" s="31"/>
      <c r="DG8" s="31"/>
      <c r="DH8" s="31"/>
    </row>
    <row r="9" spans="2:112" ht="13.5" customHeight="1" hidden="1">
      <c r="B9" s="99"/>
      <c r="C9" s="124"/>
      <c r="D9" s="125"/>
      <c r="E9" s="102"/>
      <c r="F9" s="126"/>
      <c r="G9" s="127"/>
      <c r="H9" s="127"/>
      <c r="I9" s="127"/>
      <c r="J9" s="254"/>
      <c r="K9" s="94"/>
      <c r="L9" s="127"/>
      <c r="M9" s="127"/>
      <c r="N9" s="127"/>
      <c r="O9" s="127"/>
      <c r="P9" s="127"/>
      <c r="Q9" s="127"/>
      <c r="R9" s="167"/>
      <c r="S9" s="167"/>
      <c r="T9" s="167"/>
      <c r="U9" s="167"/>
      <c r="V9" s="167"/>
      <c r="W9" s="127"/>
      <c r="X9" s="127"/>
      <c r="Y9" s="127"/>
      <c r="Z9" s="127"/>
      <c r="AA9" s="127"/>
      <c r="AB9" s="167"/>
      <c r="AC9" s="167"/>
      <c r="AD9" s="167"/>
      <c r="AE9" s="167"/>
      <c r="AF9" s="167"/>
      <c r="AG9" s="100"/>
      <c r="AH9" s="101"/>
      <c r="AI9" s="137"/>
      <c r="AJ9" s="137"/>
      <c r="AK9" s="140"/>
      <c r="AL9" s="35"/>
      <c r="AN9" s="35"/>
      <c r="BY9" s="31"/>
      <c r="CC9" s="31"/>
      <c r="CD9" s="31"/>
      <c r="CE9" s="31"/>
      <c r="CF9" s="31"/>
      <c r="CK9" s="31"/>
      <c r="CL9" s="31"/>
      <c r="CM9" s="31"/>
      <c r="CN9" s="31"/>
      <c r="CO9" s="31"/>
      <c r="DG9" s="31"/>
      <c r="DH9" s="31"/>
    </row>
    <row r="10" spans="1:112" ht="13.5" customHeight="1">
      <c r="A10" s="189">
        <v>100</v>
      </c>
      <c r="B10" s="264" t="s">
        <v>69</v>
      </c>
      <c r="C10" s="270" t="s">
        <v>667</v>
      </c>
      <c r="D10" s="72" t="s">
        <v>668</v>
      </c>
      <c r="E10" s="244" t="s">
        <v>267</v>
      </c>
      <c r="F10" s="299">
        <v>90</v>
      </c>
      <c r="G10" s="135">
        <v>60</v>
      </c>
      <c r="H10" s="135">
        <v>90</v>
      </c>
      <c r="I10" s="135">
        <v>80</v>
      </c>
      <c r="J10" s="135">
        <v>95</v>
      </c>
      <c r="K10" s="135">
        <v>94</v>
      </c>
      <c r="L10" s="272">
        <v>90</v>
      </c>
      <c r="M10" s="272">
        <v>94</v>
      </c>
      <c r="N10" s="272"/>
      <c r="O10" s="272"/>
      <c r="P10" s="278"/>
      <c r="Q10" s="194">
        <f aca="true" t="shared" si="0" ref="Q10:Q73">SUM(N10:P10)</f>
        <v>0</v>
      </c>
      <c r="R10" s="283" t="s">
        <v>50</v>
      </c>
      <c r="S10" s="284" t="s">
        <v>53</v>
      </c>
      <c r="T10" s="284"/>
      <c r="U10" s="284"/>
      <c r="V10" s="278"/>
      <c r="W10" s="237">
        <f>IF(R10="","",VLOOKUP(R10,Hormel!$AF$8:$AL$31,W$6))*2</f>
        <v>100</v>
      </c>
      <c r="X10" s="237">
        <f>IF(S10="","",VLOOKUP(S10,Hormel!$AF$8:$AL$31,X$6))*2</f>
        <v>76</v>
      </c>
      <c r="Y10" s="237">
        <f>IF(T10="","",VLOOKUP(T10,Hormel!$AF$8:$AL$31,Y$6))*2</f>
        <v>0</v>
      </c>
      <c r="Z10" s="237">
        <f>IF(U10="","",VLOOKUP(U10,Hormel!$AF$8:$AL$31,Z$6))*2</f>
        <v>0</v>
      </c>
      <c r="AA10" s="237">
        <f>IF(V10="","",VLOOKUP(V10,Hormel!$AF$8:$AL$31,AA$6))*2</f>
        <v>0</v>
      </c>
      <c r="AB10" s="362">
        <v>100</v>
      </c>
      <c r="AC10" s="359">
        <v>76</v>
      </c>
      <c r="AD10" s="359">
        <v>0</v>
      </c>
      <c r="AE10" s="135">
        <v>0</v>
      </c>
      <c r="AF10" s="135">
        <v>0</v>
      </c>
      <c r="AG10" s="223">
        <f aca="true" t="shared" si="1" ref="AG10:AG73">COUNTIF(F10:P10,"=100")+COUNTIF(AB10:AF10,"=100")</f>
        <v>1</v>
      </c>
      <c r="AH10" s="196">
        <f aca="true" t="shared" si="2" ref="AH10:AH73">SUM(F10:P10)+SUM(AB10:AF10)</f>
        <v>869</v>
      </c>
      <c r="AI10" s="227"/>
      <c r="AJ10" s="196"/>
      <c r="AK10" s="196"/>
      <c r="AL10" s="233">
        <v>11</v>
      </c>
      <c r="AM10" s="65"/>
      <c r="AN10" s="29">
        <f>IF(C10&lt;&gt;"",1,0)</f>
        <v>1</v>
      </c>
      <c r="AP10" s="302" t="s">
        <v>40</v>
      </c>
      <c r="BY10" s="31"/>
      <c r="CA10" s="31"/>
      <c r="CC10" s="31"/>
      <c r="CD10" s="31"/>
      <c r="CE10" s="31"/>
      <c r="CK10" s="31"/>
      <c r="CL10" s="31"/>
      <c r="CM10" s="31"/>
      <c r="CN10" s="31"/>
      <c r="CO10" s="31"/>
      <c r="CV10" s="32"/>
      <c r="DG10" s="31"/>
      <c r="DH10" s="31"/>
    </row>
    <row r="11" spans="1:112" ht="13.5" customHeight="1">
      <c r="A11" s="189"/>
      <c r="B11" s="188"/>
      <c r="C11" s="257" t="str">
        <f>IF(D11="","",IF(C10="","",C10))</f>
        <v>Clarke County 4-H</v>
      </c>
      <c r="D11" s="72" t="s">
        <v>669</v>
      </c>
      <c r="E11" s="192" t="s">
        <v>268</v>
      </c>
      <c r="F11" s="299">
        <v>80</v>
      </c>
      <c r="G11" s="135">
        <v>70</v>
      </c>
      <c r="H11" s="135">
        <v>80</v>
      </c>
      <c r="I11" s="135">
        <v>95</v>
      </c>
      <c r="J11" s="135">
        <v>86</v>
      </c>
      <c r="K11" s="135">
        <v>92</v>
      </c>
      <c r="L11" s="272">
        <v>94</v>
      </c>
      <c r="M11" s="272">
        <v>100</v>
      </c>
      <c r="N11" s="272"/>
      <c r="O11" s="272"/>
      <c r="P11" s="279"/>
      <c r="Q11" s="194">
        <f t="shared" si="0"/>
        <v>0</v>
      </c>
      <c r="R11" s="285" t="s">
        <v>53</v>
      </c>
      <c r="S11" s="282" t="s">
        <v>53</v>
      </c>
      <c r="T11" s="282"/>
      <c r="U11" s="282"/>
      <c r="V11" s="279"/>
      <c r="W11" s="237">
        <f>IF(R11="","",VLOOKUP(R11,Hormel!$AF$8:$AL$31,W$6))*2</f>
        <v>90</v>
      </c>
      <c r="X11" s="237">
        <f>IF(S11="","",VLOOKUP(S11,Hormel!$AF$8:$AL$31,X$6))*2</f>
        <v>76</v>
      </c>
      <c r="Y11" s="237">
        <f>IF(T11="","",VLOOKUP(T11,Hormel!$AF$8:$AL$31,Y$6))*2</f>
        <v>0</v>
      </c>
      <c r="Z11" s="237">
        <f>IF(U11="","",VLOOKUP(U11,Hormel!$AF$8:$AL$31,Z$6))*2</f>
        <v>0</v>
      </c>
      <c r="AA11" s="237">
        <f>IF(V11="","",VLOOKUP(V11,Hormel!$AF$8:$AL$31,AA$6))*2</f>
        <v>0</v>
      </c>
      <c r="AB11" s="362">
        <v>90</v>
      </c>
      <c r="AC11" s="359">
        <v>76</v>
      </c>
      <c r="AD11" s="359">
        <v>0</v>
      </c>
      <c r="AE11" s="135">
        <v>0</v>
      </c>
      <c r="AF11" s="135">
        <v>0</v>
      </c>
      <c r="AG11" s="223">
        <f t="shared" si="1"/>
        <v>1</v>
      </c>
      <c r="AH11" s="196">
        <f t="shared" si="2"/>
        <v>863</v>
      </c>
      <c r="AI11" s="196"/>
      <c r="AJ11" s="261" t="s">
        <v>253</v>
      </c>
      <c r="AK11" s="196">
        <f>'Team Rank Work'!AO4</f>
        <v>0</v>
      </c>
      <c r="AL11" s="233">
        <v>12</v>
      </c>
      <c r="AM11" s="191">
        <f>IF(AN11="","",IF(AM10="","",AM10))</f>
      </c>
      <c r="AN11" s="29"/>
      <c r="AP11" s="302" t="s">
        <v>39</v>
      </c>
      <c r="BY11" s="31"/>
      <c r="CA11" s="31"/>
      <c r="CC11" s="31"/>
      <c r="CD11" s="31"/>
      <c r="CE11" s="31"/>
      <c r="CK11" s="31"/>
      <c r="CL11" s="31"/>
      <c r="CM11" s="31"/>
      <c r="CN11" s="31"/>
      <c r="CV11" s="32"/>
      <c r="DG11" s="31"/>
      <c r="DH11" s="31"/>
    </row>
    <row r="12" spans="1:112" ht="13.5" customHeight="1">
      <c r="A12" s="189"/>
      <c r="B12" s="188"/>
      <c r="C12" s="257" t="str">
        <f>IF(D12="","",IF(C10="","",C10))</f>
        <v>Clarke County 4-H</v>
      </c>
      <c r="D12" s="72" t="s">
        <v>670</v>
      </c>
      <c r="E12" s="192" t="s">
        <v>269</v>
      </c>
      <c r="F12" s="299">
        <v>80</v>
      </c>
      <c r="G12" s="135">
        <v>70</v>
      </c>
      <c r="H12" s="135">
        <v>85</v>
      </c>
      <c r="I12" s="135">
        <v>85</v>
      </c>
      <c r="J12" s="135">
        <v>93</v>
      </c>
      <c r="K12" s="135">
        <v>95</v>
      </c>
      <c r="L12" s="272">
        <v>95</v>
      </c>
      <c r="M12" s="272">
        <v>85</v>
      </c>
      <c r="N12" s="272"/>
      <c r="O12" s="272"/>
      <c r="P12" s="279"/>
      <c r="Q12" s="194">
        <f t="shared" si="0"/>
        <v>0</v>
      </c>
      <c r="R12" s="285" t="s">
        <v>39</v>
      </c>
      <c r="S12" s="282" t="s">
        <v>58</v>
      </c>
      <c r="T12" s="282"/>
      <c r="U12" s="282"/>
      <c r="V12" s="279"/>
      <c r="W12" s="237">
        <f>IF(R12="","",VLOOKUP(R12,Hormel!$AF$8:$AL$31,W$6))*2</f>
        <v>84</v>
      </c>
      <c r="X12" s="237">
        <f>IF(S12="","",VLOOKUP(S12,Hormel!$AF$8:$AL$31,X$6))*2</f>
        <v>88</v>
      </c>
      <c r="Y12" s="237">
        <f>IF(T12="","",VLOOKUP(T12,Hormel!$AF$8:$AL$31,Y$6))*2</f>
        <v>0</v>
      </c>
      <c r="Z12" s="237">
        <f>IF(U12="","",VLOOKUP(U12,Hormel!$AF$8:$AL$31,Z$6))*2</f>
        <v>0</v>
      </c>
      <c r="AA12" s="237">
        <f>IF(V12="","",VLOOKUP(V12,Hormel!$AF$8:$AL$31,AA$6))*2</f>
        <v>0</v>
      </c>
      <c r="AB12" s="362">
        <v>84</v>
      </c>
      <c r="AC12" s="359">
        <v>88</v>
      </c>
      <c r="AD12" s="359">
        <v>0</v>
      </c>
      <c r="AE12" s="135">
        <v>0</v>
      </c>
      <c r="AF12" s="135">
        <v>0</v>
      </c>
      <c r="AG12" s="223">
        <f t="shared" si="1"/>
        <v>0</v>
      </c>
      <c r="AH12" s="196">
        <f t="shared" si="2"/>
        <v>860</v>
      </c>
      <c r="AI12" s="196"/>
      <c r="AJ12" s="261" t="s">
        <v>257</v>
      </c>
      <c r="AK12" s="196">
        <f>'Team Rank Work'!AP4</f>
        <v>2</v>
      </c>
      <c r="AL12" s="233">
        <v>13</v>
      </c>
      <c r="AM12" s="191">
        <f>IF(AN12="","",IF(AM10="","",AM10))</f>
      </c>
      <c r="AN12" s="29"/>
      <c r="AP12" s="302" t="s">
        <v>41</v>
      </c>
      <c r="BK12" s="31"/>
      <c r="BL12" s="31"/>
      <c r="BM12" s="31"/>
      <c r="BN12" s="31"/>
      <c r="BO12" s="31"/>
      <c r="BY12" s="31"/>
      <c r="CA12" s="31"/>
      <c r="CC12" s="31"/>
      <c r="CD12" s="31"/>
      <c r="CK12" s="31"/>
      <c r="CL12" s="31"/>
      <c r="CM12" s="31"/>
      <c r="CN12" s="31"/>
      <c r="DG12" s="31"/>
      <c r="DH12" s="31"/>
    </row>
    <row r="13" spans="1:112" ht="13.5" customHeight="1">
      <c r="A13" s="189"/>
      <c r="B13" s="190"/>
      <c r="C13" s="258" t="str">
        <f>IF(D13="","",IF(C10="","",C10))</f>
        <v>Clarke County 4-H</v>
      </c>
      <c r="D13" s="73" t="s">
        <v>671</v>
      </c>
      <c r="E13" s="193" t="s">
        <v>270</v>
      </c>
      <c r="F13" s="300">
        <v>60</v>
      </c>
      <c r="G13" s="136">
        <v>40</v>
      </c>
      <c r="H13" s="136">
        <v>70</v>
      </c>
      <c r="I13" s="136">
        <v>85</v>
      </c>
      <c r="J13" s="136">
        <v>80</v>
      </c>
      <c r="K13" s="136">
        <v>88</v>
      </c>
      <c r="L13" s="273">
        <v>82</v>
      </c>
      <c r="M13" s="273">
        <v>63</v>
      </c>
      <c r="N13" s="273"/>
      <c r="O13" s="273"/>
      <c r="P13" s="280"/>
      <c r="Q13" s="195">
        <f t="shared" si="0"/>
        <v>0</v>
      </c>
      <c r="R13" s="286" t="s">
        <v>44</v>
      </c>
      <c r="S13" s="287" t="s">
        <v>53</v>
      </c>
      <c r="T13" s="287"/>
      <c r="U13" s="287"/>
      <c r="V13" s="280"/>
      <c r="W13" s="238">
        <f>IF(R13="","",VLOOKUP(R13,Hormel!$AF$8:$AL$31,W$6))*2</f>
        <v>76</v>
      </c>
      <c r="X13" s="238">
        <f>IF(S13="","",VLOOKUP(S13,Hormel!$AF$8:$AL$31,X$6))*2</f>
        <v>76</v>
      </c>
      <c r="Y13" s="238">
        <f>IF(T13="","",VLOOKUP(T13,Hormel!$AF$8:$AL$31,Y$6))*2</f>
        <v>0</v>
      </c>
      <c r="Z13" s="238">
        <f>IF(U13="","",VLOOKUP(U13,Hormel!$AF$8:$AL$31,Z$6))*2</f>
        <v>0</v>
      </c>
      <c r="AA13" s="238">
        <f>IF(V13="","",VLOOKUP(V13,Hormel!$AF$8:$AL$31,AA$6))*2</f>
        <v>0</v>
      </c>
      <c r="AB13" s="363">
        <v>76</v>
      </c>
      <c r="AC13" s="360">
        <v>76</v>
      </c>
      <c r="AD13" s="360">
        <v>0</v>
      </c>
      <c r="AE13" s="136">
        <v>0</v>
      </c>
      <c r="AF13" s="136">
        <v>0</v>
      </c>
      <c r="AG13" s="224">
        <f t="shared" si="1"/>
        <v>0</v>
      </c>
      <c r="AH13" s="197">
        <f t="shared" si="2"/>
        <v>720</v>
      </c>
      <c r="AI13" s="197"/>
      <c r="AJ13" s="197" t="s">
        <v>27</v>
      </c>
      <c r="AK13" s="197">
        <f>'Team Rank Work'!AQ4</f>
        <v>2592</v>
      </c>
      <c r="AL13" s="265">
        <v>14</v>
      </c>
      <c r="AM13" s="235">
        <f>IF(AN13="","",IF(AM10="","",AM10))</f>
      </c>
      <c r="AN13" s="29"/>
      <c r="AP13" s="302" t="s">
        <v>42</v>
      </c>
      <c r="BK13" s="31"/>
      <c r="BL13" s="31"/>
      <c r="BM13" s="31"/>
      <c r="BN13" s="31"/>
      <c r="BO13" s="31"/>
      <c r="BY13" s="31"/>
      <c r="CA13" s="31"/>
      <c r="CC13" s="31"/>
      <c r="CD13" s="31"/>
      <c r="CK13" s="31"/>
      <c r="DG13" s="31"/>
      <c r="DH13" s="31"/>
    </row>
    <row r="14" spans="1:112" ht="13.5" customHeight="1" thickBot="1">
      <c r="A14" s="189">
        <f>A10+1</f>
        <v>101</v>
      </c>
      <c r="B14" s="242" t="s">
        <v>76</v>
      </c>
      <c r="C14" s="270" t="s">
        <v>667</v>
      </c>
      <c r="D14" s="243" t="s">
        <v>672</v>
      </c>
      <c r="E14" s="244" t="s">
        <v>271</v>
      </c>
      <c r="F14" s="301">
        <v>50</v>
      </c>
      <c r="G14" s="245">
        <v>40</v>
      </c>
      <c r="H14" s="245">
        <v>80</v>
      </c>
      <c r="I14" s="245">
        <v>75</v>
      </c>
      <c r="J14" s="245">
        <v>91</v>
      </c>
      <c r="K14" s="245">
        <v>94</v>
      </c>
      <c r="L14" s="274">
        <v>93</v>
      </c>
      <c r="M14" s="274">
        <v>67</v>
      </c>
      <c r="N14" s="274"/>
      <c r="O14" s="274"/>
      <c r="P14" s="281"/>
      <c r="Q14" s="246">
        <f t="shared" si="0"/>
        <v>0</v>
      </c>
      <c r="R14" s="288" t="s">
        <v>46</v>
      </c>
      <c r="S14" s="289" t="s">
        <v>56</v>
      </c>
      <c r="T14" s="289"/>
      <c r="U14" s="289"/>
      <c r="V14" s="281"/>
      <c r="W14" s="239">
        <f>IF(R14="","",VLOOKUP(R14,Hormel!$AF$8:$AL$31,W$6))*2</f>
        <v>92</v>
      </c>
      <c r="X14" s="239">
        <f>IF(S14="","",VLOOKUP(S14,Hormel!$AF$8:$AL$31,X$6))*2</f>
        <v>82</v>
      </c>
      <c r="Y14" s="239">
        <f>IF(T14="","",VLOOKUP(T14,Hormel!$AF$8:$AL$31,Y$6))*2</f>
        <v>0</v>
      </c>
      <c r="Z14" s="239">
        <f>IF(U14="","",VLOOKUP(U14,Hormel!$AF$8:$AL$31,Z$6))*2</f>
        <v>0</v>
      </c>
      <c r="AA14" s="239">
        <f>IF(V14="","",VLOOKUP(V14,Hormel!$AF$8:$AL$31,AA$6))*2</f>
        <v>0</v>
      </c>
      <c r="AB14" s="364">
        <v>92</v>
      </c>
      <c r="AC14" s="361">
        <v>82</v>
      </c>
      <c r="AD14" s="361">
        <v>0</v>
      </c>
      <c r="AE14" s="245">
        <v>0</v>
      </c>
      <c r="AF14" s="245">
        <v>0</v>
      </c>
      <c r="AG14" s="247">
        <f t="shared" si="1"/>
        <v>0</v>
      </c>
      <c r="AH14" s="248">
        <f t="shared" si="2"/>
        <v>764</v>
      </c>
      <c r="AI14" s="249"/>
      <c r="AJ14" s="196"/>
      <c r="AK14" s="248"/>
      <c r="AL14" s="233">
        <v>21</v>
      </c>
      <c r="AM14" s="29"/>
      <c r="AN14" s="29">
        <f>IF(C14&lt;&gt;"",1,0)</f>
        <v>1</v>
      </c>
      <c r="AP14" s="302" t="s">
        <v>43</v>
      </c>
      <c r="BK14" s="31"/>
      <c r="BL14" s="31"/>
      <c r="BM14" s="31"/>
      <c r="BN14" s="31"/>
      <c r="BO14" s="31"/>
      <c r="BY14" s="31"/>
      <c r="CA14" s="31"/>
      <c r="CK14" s="31"/>
      <c r="CV14" s="32"/>
      <c r="DG14" s="31"/>
      <c r="DH14" s="31"/>
    </row>
    <row r="15" spans="1:112" ht="13.5" customHeight="1" hidden="1">
      <c r="A15" s="189"/>
      <c r="B15" s="188"/>
      <c r="C15" s="257">
        <f>IF(D15="","",IF(C14="","",C14))</f>
      </c>
      <c r="D15" s="72"/>
      <c r="E15" s="192" t="s">
        <v>272</v>
      </c>
      <c r="F15" s="299"/>
      <c r="G15" s="135"/>
      <c r="H15" s="135"/>
      <c r="I15" s="135"/>
      <c r="J15" s="135"/>
      <c r="K15" s="135"/>
      <c r="L15" s="272"/>
      <c r="M15" s="272"/>
      <c r="N15" s="272"/>
      <c r="O15" s="272"/>
      <c r="P15" s="279"/>
      <c r="Q15" s="194">
        <f t="shared" si="0"/>
        <v>0</v>
      </c>
      <c r="R15" s="285"/>
      <c r="S15" s="282"/>
      <c r="T15" s="282"/>
      <c r="U15" s="282"/>
      <c r="V15" s="279"/>
      <c r="W15" s="237">
        <f>IF(R15="","",VLOOKUP(R15,Hormel!$AF$8:$AL$31,W$6))*2</f>
        <v>0</v>
      </c>
      <c r="X15" s="237">
        <f>IF(S15="","",VLOOKUP(S15,Hormel!$AF$8:$AL$31,X$6))*2</f>
        <v>0</v>
      </c>
      <c r="Y15" s="237">
        <f>IF(T15="","",VLOOKUP(T15,Hormel!$AF$8:$AL$31,Y$6))*2</f>
        <v>0</v>
      </c>
      <c r="Z15" s="237">
        <f>IF(U15="","",VLOOKUP(U15,Hormel!$AF$8:$AL$31,Z$6))*2</f>
        <v>0</v>
      </c>
      <c r="AA15" s="237">
        <f>IF(V15="","",VLOOKUP(V15,Hormel!$AF$8:$AL$31,AA$6))*2</f>
        <v>0</v>
      </c>
      <c r="AB15" s="362">
        <v>0</v>
      </c>
      <c r="AC15" s="359">
        <v>0</v>
      </c>
      <c r="AD15" s="359">
        <v>0</v>
      </c>
      <c r="AE15" s="135">
        <v>0</v>
      </c>
      <c r="AF15" s="135">
        <v>0</v>
      </c>
      <c r="AG15" s="223">
        <f t="shared" si="1"/>
        <v>0</v>
      </c>
      <c r="AH15" s="196">
        <f t="shared" si="2"/>
        <v>0</v>
      </c>
      <c r="AI15" s="196"/>
      <c r="AJ15" s="261" t="s">
        <v>253</v>
      </c>
      <c r="AK15" s="196">
        <f>'Team Rank Work'!AO5</f>
        <v>0</v>
      </c>
      <c r="AL15" s="233">
        <v>22</v>
      </c>
      <c r="AM15" s="29"/>
      <c r="AN15" s="29"/>
      <c r="AP15" s="302" t="s">
        <v>44</v>
      </c>
      <c r="BK15" s="31"/>
      <c r="BL15" s="31"/>
      <c r="BM15" s="31"/>
      <c r="BN15" s="31"/>
      <c r="BY15" s="31"/>
      <c r="CA15" s="31"/>
      <c r="CC15" s="31"/>
      <c r="CD15" s="31"/>
      <c r="CE15" s="31"/>
      <c r="CF15" s="31"/>
      <c r="CG15" s="31"/>
      <c r="CV15" s="32"/>
      <c r="DG15" s="31"/>
      <c r="DH15" s="31"/>
    </row>
    <row r="16" spans="1:112" ht="13.5" customHeight="1" hidden="1">
      <c r="A16" s="189"/>
      <c r="B16" s="188"/>
      <c r="C16" s="257">
        <f>IF(D16="","",IF(C14="","",C14))</f>
      </c>
      <c r="D16" s="72"/>
      <c r="E16" s="192" t="s">
        <v>273</v>
      </c>
      <c r="F16" s="299"/>
      <c r="G16" s="135"/>
      <c r="H16" s="135"/>
      <c r="I16" s="135"/>
      <c r="J16" s="135"/>
      <c r="K16" s="135"/>
      <c r="L16" s="272"/>
      <c r="M16" s="272"/>
      <c r="N16" s="272"/>
      <c r="O16" s="272"/>
      <c r="P16" s="279"/>
      <c r="Q16" s="194">
        <f t="shared" si="0"/>
        <v>0</v>
      </c>
      <c r="R16" s="285"/>
      <c r="S16" s="282"/>
      <c r="T16" s="282"/>
      <c r="U16" s="282"/>
      <c r="V16" s="279"/>
      <c r="W16" s="237">
        <f>IF(R16="","",VLOOKUP(R16,Hormel!$AF$8:$AL$31,W$6))*2</f>
        <v>0</v>
      </c>
      <c r="X16" s="237">
        <f>IF(S16="","",VLOOKUP(S16,Hormel!$AF$8:$AL$31,X$6))*2</f>
        <v>0</v>
      </c>
      <c r="Y16" s="237">
        <f>IF(T16="","",VLOOKUP(T16,Hormel!$AF$8:$AL$31,Y$6))*2</f>
        <v>0</v>
      </c>
      <c r="Z16" s="237">
        <f>IF(U16="","",VLOOKUP(U16,Hormel!$AF$8:$AL$31,Z$6))*2</f>
        <v>0</v>
      </c>
      <c r="AA16" s="237">
        <f>IF(V16="","",VLOOKUP(V16,Hormel!$AF$8:$AL$31,AA$6))*2</f>
        <v>0</v>
      </c>
      <c r="AB16" s="362">
        <v>0</v>
      </c>
      <c r="AC16" s="359">
        <v>0</v>
      </c>
      <c r="AD16" s="359">
        <v>0</v>
      </c>
      <c r="AE16" s="135">
        <v>0</v>
      </c>
      <c r="AF16" s="135">
        <v>0</v>
      </c>
      <c r="AG16" s="223">
        <f t="shared" si="1"/>
        <v>0</v>
      </c>
      <c r="AH16" s="196">
        <f t="shared" si="2"/>
        <v>0</v>
      </c>
      <c r="AI16" s="196"/>
      <c r="AJ16" s="261" t="s">
        <v>257</v>
      </c>
      <c r="AK16" s="196">
        <f>'Team Rank Work'!AP5</f>
        <v>0</v>
      </c>
      <c r="AL16" s="233">
        <v>23</v>
      </c>
      <c r="AM16" s="29"/>
      <c r="AN16" s="29"/>
      <c r="AP16" s="302" t="s">
        <v>45</v>
      </c>
      <c r="BK16" s="31"/>
      <c r="BL16" s="31"/>
      <c r="BM16" s="31"/>
      <c r="BN16" s="31"/>
      <c r="BY16" s="31"/>
      <c r="CA16" s="31"/>
      <c r="CC16" s="31"/>
      <c r="CD16" s="31"/>
      <c r="CE16" s="31"/>
      <c r="CF16" s="31"/>
      <c r="CG16" s="31"/>
      <c r="DG16" s="31"/>
      <c r="DH16" s="31"/>
    </row>
    <row r="17" spans="1:112" ht="13.5" customHeight="1" hidden="1" thickBot="1">
      <c r="A17" s="189"/>
      <c r="B17" s="190"/>
      <c r="C17" s="258">
        <f>IF(D17="","",IF(C14="","",C14))</f>
      </c>
      <c r="D17" s="73"/>
      <c r="E17" s="193" t="s">
        <v>274</v>
      </c>
      <c r="F17" s="300"/>
      <c r="G17" s="136"/>
      <c r="H17" s="136"/>
      <c r="I17" s="136"/>
      <c r="J17" s="136"/>
      <c r="K17" s="136"/>
      <c r="L17" s="273"/>
      <c r="M17" s="273"/>
      <c r="N17" s="273"/>
      <c r="O17" s="273"/>
      <c r="P17" s="280"/>
      <c r="Q17" s="195">
        <f t="shared" si="0"/>
        <v>0</v>
      </c>
      <c r="R17" s="286"/>
      <c r="S17" s="287"/>
      <c r="T17" s="287"/>
      <c r="U17" s="287"/>
      <c r="V17" s="280"/>
      <c r="W17" s="238">
        <f>IF(R17="","",VLOOKUP(R17,Hormel!$AF$8:$AL$31,W$6))*2</f>
        <v>0</v>
      </c>
      <c r="X17" s="238">
        <f>IF(S17="","",VLOOKUP(S17,Hormel!$AF$8:$AL$31,X$6))*2</f>
        <v>0</v>
      </c>
      <c r="Y17" s="238">
        <f>IF(T17="","",VLOOKUP(T17,Hormel!$AF$8:$AL$31,Y$6))*2</f>
        <v>0</v>
      </c>
      <c r="Z17" s="238">
        <f>IF(U17="","",VLOOKUP(U17,Hormel!$AF$8:$AL$31,Z$6))*2</f>
        <v>0</v>
      </c>
      <c r="AA17" s="238">
        <f>IF(V17="","",VLOOKUP(V17,Hormel!$AF$8:$AL$31,AA$6))*2</f>
        <v>0</v>
      </c>
      <c r="AB17" s="363">
        <v>0</v>
      </c>
      <c r="AC17" s="360">
        <v>0</v>
      </c>
      <c r="AD17" s="360">
        <v>0</v>
      </c>
      <c r="AE17" s="136">
        <v>0</v>
      </c>
      <c r="AF17" s="136">
        <v>0</v>
      </c>
      <c r="AG17" s="224">
        <f t="shared" si="1"/>
        <v>0</v>
      </c>
      <c r="AH17" s="197">
        <f t="shared" si="2"/>
        <v>0</v>
      </c>
      <c r="AI17" s="197"/>
      <c r="AJ17" s="197" t="s">
        <v>27</v>
      </c>
      <c r="AK17" s="197">
        <f>'Team Rank Work'!AQ5</f>
        <v>764</v>
      </c>
      <c r="AL17" s="234">
        <v>24</v>
      </c>
      <c r="AM17" s="29"/>
      <c r="AN17" s="29"/>
      <c r="AP17" s="302" t="s">
        <v>46</v>
      </c>
      <c r="BK17" s="31"/>
      <c r="BL17" s="31"/>
      <c r="BM17" s="31"/>
      <c r="BY17" s="31"/>
      <c r="CA17" s="31"/>
      <c r="CC17" s="31"/>
      <c r="CD17" s="31"/>
      <c r="CE17" s="31"/>
      <c r="CF17" s="31"/>
      <c r="CG17" s="31"/>
      <c r="DG17" s="31"/>
      <c r="DH17" s="31"/>
    </row>
    <row r="18" spans="1:112" ht="13.5" customHeight="1">
      <c r="A18" s="189">
        <f>A14+1</f>
        <v>102</v>
      </c>
      <c r="B18" s="242" t="s">
        <v>77</v>
      </c>
      <c r="C18" s="271" t="s">
        <v>673</v>
      </c>
      <c r="D18" s="243" t="s">
        <v>674</v>
      </c>
      <c r="E18" s="244" t="s">
        <v>275</v>
      </c>
      <c r="F18" s="301">
        <v>70</v>
      </c>
      <c r="G18" s="245">
        <v>30</v>
      </c>
      <c r="H18" s="245">
        <v>80</v>
      </c>
      <c r="I18" s="245">
        <v>70</v>
      </c>
      <c r="J18" s="245">
        <v>85</v>
      </c>
      <c r="K18" s="245">
        <v>75</v>
      </c>
      <c r="L18" s="274">
        <v>84</v>
      </c>
      <c r="M18" s="274">
        <v>91</v>
      </c>
      <c r="N18" s="274"/>
      <c r="O18" s="274"/>
      <c r="P18" s="281"/>
      <c r="Q18" s="246">
        <f t="shared" si="0"/>
        <v>0</v>
      </c>
      <c r="R18" s="288" t="s">
        <v>49</v>
      </c>
      <c r="S18" s="289" t="s">
        <v>58</v>
      </c>
      <c r="T18" s="289"/>
      <c r="U18" s="289"/>
      <c r="V18" s="281"/>
      <c r="W18" s="239">
        <f>IF(R18="","",VLOOKUP(R18,Hormel!$AF$8:$AL$31,W$6))*2</f>
        <v>98</v>
      </c>
      <c r="X18" s="239">
        <f>IF(S18="","",VLOOKUP(S18,Hormel!$AF$8:$AL$31,X$6))*2</f>
        <v>88</v>
      </c>
      <c r="Y18" s="239">
        <f>IF(T18="","",VLOOKUP(T18,Hormel!$AF$8:$AL$31,Y$6))*2</f>
        <v>0</v>
      </c>
      <c r="Z18" s="239">
        <f>IF(U18="","",VLOOKUP(U18,Hormel!$AF$8:$AL$31,Z$6))*2</f>
        <v>0</v>
      </c>
      <c r="AA18" s="239">
        <f>IF(V18="","",VLOOKUP(V18,Hormel!$AF$8:$AL$31,AA$6))*2</f>
        <v>0</v>
      </c>
      <c r="AB18" s="364">
        <v>98</v>
      </c>
      <c r="AC18" s="361">
        <v>88</v>
      </c>
      <c r="AD18" s="361">
        <v>0</v>
      </c>
      <c r="AE18" s="245">
        <v>0</v>
      </c>
      <c r="AF18" s="245">
        <v>0</v>
      </c>
      <c r="AG18" s="247">
        <f t="shared" si="1"/>
        <v>0</v>
      </c>
      <c r="AH18" s="248">
        <f t="shared" si="2"/>
        <v>771</v>
      </c>
      <c r="AI18" s="249"/>
      <c r="AJ18" s="196"/>
      <c r="AK18" s="248"/>
      <c r="AL18" s="233">
        <v>31</v>
      </c>
      <c r="AM18" s="29"/>
      <c r="AN18" s="29">
        <f>IF(C18&lt;&gt;"",1,0)</f>
        <v>1</v>
      </c>
      <c r="AP18" s="302" t="s">
        <v>47</v>
      </c>
      <c r="BM18" s="31"/>
      <c r="BY18" s="31"/>
      <c r="CA18" s="31"/>
      <c r="CC18" s="31"/>
      <c r="CD18" s="31"/>
      <c r="CE18" s="31"/>
      <c r="CF18" s="31"/>
      <c r="CV18" s="52"/>
      <c r="DG18" s="31"/>
      <c r="DH18" s="31"/>
    </row>
    <row r="19" spans="1:112" ht="13.5" customHeight="1">
      <c r="A19" s="189"/>
      <c r="B19" s="188"/>
      <c r="C19" s="257" t="str">
        <f>IF(D19="","",IF(C18="","",C18))</f>
        <v>Culpeper Town &amp; Country Critters 4-H Club</v>
      </c>
      <c r="D19" s="72" t="s">
        <v>675</v>
      </c>
      <c r="E19" s="192" t="s">
        <v>276</v>
      </c>
      <c r="F19" s="299">
        <v>30</v>
      </c>
      <c r="G19" s="135">
        <v>30</v>
      </c>
      <c r="H19" s="135">
        <v>60</v>
      </c>
      <c r="I19" s="135">
        <v>80</v>
      </c>
      <c r="J19" s="135">
        <v>84</v>
      </c>
      <c r="K19" s="135">
        <v>89</v>
      </c>
      <c r="L19" s="272">
        <v>90</v>
      </c>
      <c r="M19" s="272">
        <v>73</v>
      </c>
      <c r="N19" s="272"/>
      <c r="O19" s="272"/>
      <c r="P19" s="279"/>
      <c r="Q19" s="194">
        <f t="shared" si="0"/>
        <v>0</v>
      </c>
      <c r="R19" s="285" t="s">
        <v>53</v>
      </c>
      <c r="S19" s="282" t="s">
        <v>42</v>
      </c>
      <c r="T19" s="282"/>
      <c r="U19" s="282"/>
      <c r="V19" s="279"/>
      <c r="W19" s="237">
        <f>IF(R19="","",VLOOKUP(R19,Hormel!$AF$8:$AL$31,W$6))*2</f>
        <v>90</v>
      </c>
      <c r="X19" s="237">
        <f>IF(S19="","",VLOOKUP(S19,Hormel!$AF$8:$AL$31,X$6))*2</f>
        <v>60</v>
      </c>
      <c r="Y19" s="237">
        <f>IF(T19="","",VLOOKUP(T19,Hormel!$AF$8:$AL$31,Y$6))*2</f>
        <v>0</v>
      </c>
      <c r="Z19" s="237">
        <f>IF(U19="","",VLOOKUP(U19,Hormel!$AF$8:$AL$31,Z$6))*2</f>
        <v>0</v>
      </c>
      <c r="AA19" s="237">
        <f>IF(V19="","",VLOOKUP(V19,Hormel!$AF$8:$AL$31,AA$6))*2</f>
        <v>0</v>
      </c>
      <c r="AB19" s="362">
        <v>90</v>
      </c>
      <c r="AC19" s="359">
        <v>60</v>
      </c>
      <c r="AD19" s="359">
        <v>0</v>
      </c>
      <c r="AE19" s="135">
        <v>0</v>
      </c>
      <c r="AF19" s="135">
        <v>0</v>
      </c>
      <c r="AG19" s="223">
        <f t="shared" si="1"/>
        <v>0</v>
      </c>
      <c r="AH19" s="196">
        <f t="shared" si="2"/>
        <v>686</v>
      </c>
      <c r="AI19" s="196"/>
      <c r="AJ19" s="261" t="s">
        <v>253</v>
      </c>
      <c r="AK19" s="196">
        <f>'Team Rank Work'!AO6</f>
        <v>0</v>
      </c>
      <c r="AL19" s="233">
        <v>32</v>
      </c>
      <c r="AM19" s="29"/>
      <c r="AN19" s="29"/>
      <c r="AP19" s="302" t="s">
        <v>48</v>
      </c>
      <c r="BM19" s="31"/>
      <c r="BY19" s="31"/>
      <c r="CC19" s="31"/>
      <c r="CD19" s="31"/>
      <c r="CE19" s="31"/>
      <c r="CF19" s="31"/>
      <c r="DG19" s="31"/>
      <c r="DH19" s="31"/>
    </row>
    <row r="20" spans="1:112" ht="13.5" customHeight="1">
      <c r="A20" s="189"/>
      <c r="B20" s="188"/>
      <c r="C20" s="257" t="str">
        <f>IF(D20="","",IF(C18="","",C18))</f>
        <v>Culpeper Town &amp; Country Critters 4-H Club</v>
      </c>
      <c r="D20" s="72" t="s">
        <v>676</v>
      </c>
      <c r="E20" s="192" t="s">
        <v>277</v>
      </c>
      <c r="F20" s="299">
        <v>50</v>
      </c>
      <c r="G20" s="135">
        <v>40</v>
      </c>
      <c r="H20" s="135">
        <v>55</v>
      </c>
      <c r="I20" s="135">
        <v>85</v>
      </c>
      <c r="J20" s="135">
        <v>79</v>
      </c>
      <c r="K20" s="135">
        <v>94</v>
      </c>
      <c r="L20" s="272">
        <v>98</v>
      </c>
      <c r="M20" s="272">
        <v>94</v>
      </c>
      <c r="N20" s="272"/>
      <c r="O20" s="272"/>
      <c r="P20" s="279"/>
      <c r="Q20" s="194">
        <f t="shared" si="0"/>
        <v>0</v>
      </c>
      <c r="R20" s="285" t="s">
        <v>45</v>
      </c>
      <c r="S20" s="282" t="s">
        <v>49</v>
      </c>
      <c r="T20" s="282"/>
      <c r="U20" s="282"/>
      <c r="V20" s="279"/>
      <c r="W20" s="237">
        <f>IF(R20="","",VLOOKUP(R20,Hormel!$AF$8:$AL$31,W$6))*2</f>
        <v>88</v>
      </c>
      <c r="X20" s="237">
        <f>IF(S20="","",VLOOKUP(S20,Hormel!$AF$8:$AL$31,X$6))*2</f>
        <v>100</v>
      </c>
      <c r="Y20" s="237">
        <f>IF(T20="","",VLOOKUP(T20,Hormel!$AF$8:$AL$31,Y$6))*2</f>
        <v>0</v>
      </c>
      <c r="Z20" s="237">
        <f>IF(U20="","",VLOOKUP(U20,Hormel!$AF$8:$AL$31,Z$6))*2</f>
        <v>0</v>
      </c>
      <c r="AA20" s="237">
        <f>IF(V20="","",VLOOKUP(V20,Hormel!$AF$8:$AL$31,AA$6))*2</f>
        <v>0</v>
      </c>
      <c r="AB20" s="362">
        <v>88</v>
      </c>
      <c r="AC20" s="359">
        <v>100</v>
      </c>
      <c r="AD20" s="359">
        <v>0</v>
      </c>
      <c r="AE20" s="135">
        <v>0</v>
      </c>
      <c r="AF20" s="135">
        <v>0</v>
      </c>
      <c r="AG20" s="223">
        <f t="shared" si="1"/>
        <v>1</v>
      </c>
      <c r="AH20" s="196">
        <f t="shared" si="2"/>
        <v>783</v>
      </c>
      <c r="AI20" s="196"/>
      <c r="AJ20" s="261" t="s">
        <v>257</v>
      </c>
      <c r="AK20" s="196">
        <f>'Team Rank Work'!AP6</f>
        <v>2</v>
      </c>
      <c r="AL20" s="233">
        <v>33</v>
      </c>
      <c r="AM20" s="29"/>
      <c r="AN20" s="29"/>
      <c r="AP20" s="302" t="s">
        <v>49</v>
      </c>
      <c r="BM20" s="31"/>
      <c r="BY20" s="31"/>
      <c r="CC20" s="31"/>
      <c r="CD20" s="31"/>
      <c r="CE20" s="31"/>
      <c r="CF20" s="31"/>
      <c r="CN20" s="31"/>
      <c r="DG20" s="31"/>
      <c r="DH20" s="31"/>
    </row>
    <row r="21" spans="1:112" ht="13.5" customHeight="1" thickBot="1">
      <c r="A21" s="189"/>
      <c r="B21" s="190"/>
      <c r="C21" s="258" t="str">
        <f>IF(D21="","",IF(C18="","",C18))</f>
        <v>Culpeper Town &amp; Country Critters 4-H Club</v>
      </c>
      <c r="D21" s="73" t="s">
        <v>677</v>
      </c>
      <c r="E21" s="193" t="s">
        <v>278</v>
      </c>
      <c r="F21" s="300">
        <v>100</v>
      </c>
      <c r="G21" s="136">
        <v>70</v>
      </c>
      <c r="H21" s="136">
        <v>75</v>
      </c>
      <c r="I21" s="136">
        <v>75</v>
      </c>
      <c r="J21" s="136">
        <v>91</v>
      </c>
      <c r="K21" s="136">
        <v>98</v>
      </c>
      <c r="L21" s="273">
        <v>98</v>
      </c>
      <c r="M21" s="273">
        <v>88</v>
      </c>
      <c r="N21" s="273"/>
      <c r="O21" s="273"/>
      <c r="P21" s="280"/>
      <c r="Q21" s="195">
        <f t="shared" si="0"/>
        <v>0</v>
      </c>
      <c r="R21" s="286" t="s">
        <v>39</v>
      </c>
      <c r="S21" s="287" t="s">
        <v>41</v>
      </c>
      <c r="T21" s="287"/>
      <c r="U21" s="287"/>
      <c r="V21" s="280"/>
      <c r="W21" s="238">
        <f>IF(R21="","",VLOOKUP(R21,Hormel!$AF$8:$AL$31,W$6))*2</f>
        <v>84</v>
      </c>
      <c r="X21" s="238">
        <f>IF(S21="","",VLOOKUP(S21,Hormel!$AF$8:$AL$31,X$6))*2</f>
        <v>68</v>
      </c>
      <c r="Y21" s="238">
        <f>IF(T21="","",VLOOKUP(T21,Hormel!$AF$8:$AL$31,Y$6))*2</f>
        <v>0</v>
      </c>
      <c r="Z21" s="238">
        <f>IF(U21="","",VLOOKUP(U21,Hormel!$AF$8:$AL$31,Z$6))*2</f>
        <v>0</v>
      </c>
      <c r="AA21" s="238">
        <f>IF(V21="","",VLOOKUP(V21,Hormel!$AF$8:$AL$31,AA$6))*2</f>
        <v>0</v>
      </c>
      <c r="AB21" s="363">
        <v>84</v>
      </c>
      <c r="AC21" s="360">
        <v>68</v>
      </c>
      <c r="AD21" s="360">
        <v>0</v>
      </c>
      <c r="AE21" s="136">
        <v>0</v>
      </c>
      <c r="AF21" s="136">
        <v>0</v>
      </c>
      <c r="AG21" s="224">
        <f t="shared" si="1"/>
        <v>1</v>
      </c>
      <c r="AH21" s="197">
        <f t="shared" si="2"/>
        <v>847</v>
      </c>
      <c r="AI21" s="197"/>
      <c r="AJ21" s="197" t="s">
        <v>27</v>
      </c>
      <c r="AK21" s="197">
        <f>'Team Rank Work'!AQ6</f>
        <v>2401</v>
      </c>
      <c r="AL21" s="234">
        <v>34</v>
      </c>
      <c r="AM21" s="29"/>
      <c r="AN21" s="29"/>
      <c r="AP21" s="302" t="s">
        <v>50</v>
      </c>
      <c r="CC21" s="31"/>
      <c r="CD21" s="31"/>
      <c r="CE21" s="31"/>
      <c r="CF21" s="31"/>
      <c r="CM21" s="31"/>
      <c r="CN21" s="31"/>
      <c r="DG21" s="31"/>
      <c r="DH21" s="31"/>
    </row>
    <row r="22" spans="1:112" ht="13.5" customHeight="1" thickBot="1">
      <c r="A22" s="189">
        <f>A18+1</f>
        <v>103</v>
      </c>
      <c r="B22" s="242" t="s">
        <v>78</v>
      </c>
      <c r="C22" s="271" t="s">
        <v>673</v>
      </c>
      <c r="D22" s="243" t="s">
        <v>678</v>
      </c>
      <c r="E22" s="244" t="s">
        <v>279</v>
      </c>
      <c r="F22" s="301">
        <v>60</v>
      </c>
      <c r="G22" s="245">
        <v>40</v>
      </c>
      <c r="H22" s="245">
        <v>95</v>
      </c>
      <c r="I22" s="245">
        <v>85</v>
      </c>
      <c r="J22" s="245">
        <v>94</v>
      </c>
      <c r="K22" s="245">
        <v>94</v>
      </c>
      <c r="L22" s="274">
        <v>97</v>
      </c>
      <c r="M22" s="274">
        <v>88</v>
      </c>
      <c r="N22" s="274"/>
      <c r="O22" s="274"/>
      <c r="P22" s="281"/>
      <c r="Q22" s="246">
        <f t="shared" si="0"/>
        <v>0</v>
      </c>
      <c r="R22" s="288" t="s">
        <v>39</v>
      </c>
      <c r="S22" s="289" t="s">
        <v>47</v>
      </c>
      <c r="T22" s="289"/>
      <c r="U22" s="289"/>
      <c r="V22" s="281"/>
      <c r="W22" s="239">
        <f>IF(R22="","",VLOOKUP(R22,Hormel!$AF$8:$AL$31,W$6))*2</f>
        <v>84</v>
      </c>
      <c r="X22" s="239">
        <f>IF(S22="","",VLOOKUP(S22,Hormel!$AF$8:$AL$31,X$6))*2</f>
        <v>88</v>
      </c>
      <c r="Y22" s="239">
        <f>IF(T22="","",VLOOKUP(T22,Hormel!$AF$8:$AL$31,Y$6))*2</f>
        <v>0</v>
      </c>
      <c r="Z22" s="239">
        <f>IF(U22="","",VLOOKUP(U22,Hormel!$AF$8:$AL$31,Z$6))*2</f>
        <v>0</v>
      </c>
      <c r="AA22" s="239">
        <f>IF(V22="","",VLOOKUP(V22,Hormel!$AF$8:$AL$31,AA$6))*2</f>
        <v>0</v>
      </c>
      <c r="AB22" s="364">
        <v>84</v>
      </c>
      <c r="AC22" s="361">
        <v>88</v>
      </c>
      <c r="AD22" s="361">
        <v>0</v>
      </c>
      <c r="AE22" s="245">
        <v>0</v>
      </c>
      <c r="AF22" s="245">
        <v>0</v>
      </c>
      <c r="AG22" s="247">
        <f t="shared" si="1"/>
        <v>0</v>
      </c>
      <c r="AH22" s="248">
        <f t="shared" si="2"/>
        <v>825</v>
      </c>
      <c r="AI22" s="249"/>
      <c r="AJ22" s="196"/>
      <c r="AK22" s="248"/>
      <c r="AL22" s="233">
        <v>41</v>
      </c>
      <c r="AM22" s="29"/>
      <c r="AN22" s="29">
        <f>IF(C22&lt;&gt;"",1,0)</f>
        <v>1</v>
      </c>
      <c r="AP22" s="302" t="s">
        <v>37</v>
      </c>
      <c r="BY22" s="31"/>
      <c r="BZ22" s="31"/>
      <c r="CC22" s="31"/>
      <c r="CD22" s="31"/>
      <c r="CE22" s="31"/>
      <c r="CF22" s="31"/>
      <c r="CN22" s="31"/>
      <c r="DG22" s="31"/>
      <c r="DH22" s="31"/>
    </row>
    <row r="23" spans="1:112" ht="13.5" customHeight="1" hidden="1">
      <c r="A23" s="189"/>
      <c r="B23" s="188"/>
      <c r="C23" s="257">
        <f>IF(D23="","",IF(C22="","",C22))</f>
      </c>
      <c r="D23" s="72"/>
      <c r="E23" s="192" t="s">
        <v>280</v>
      </c>
      <c r="F23" s="299"/>
      <c r="G23" s="135"/>
      <c r="H23" s="135"/>
      <c r="I23" s="135"/>
      <c r="J23" s="135"/>
      <c r="K23" s="135"/>
      <c r="L23" s="272"/>
      <c r="M23" s="272"/>
      <c r="N23" s="272"/>
      <c r="O23" s="272"/>
      <c r="P23" s="279"/>
      <c r="Q23" s="194">
        <f t="shared" si="0"/>
        <v>0</v>
      </c>
      <c r="R23" s="285"/>
      <c r="S23" s="282"/>
      <c r="T23" s="282"/>
      <c r="U23" s="282"/>
      <c r="V23" s="279"/>
      <c r="W23" s="237">
        <f>IF(R23="","",VLOOKUP(R23,Hormel!$AF$8:$AL$31,W$6))*2</f>
        <v>0</v>
      </c>
      <c r="X23" s="237">
        <f>IF(S23="","",VLOOKUP(S23,Hormel!$AF$8:$AL$31,X$6))*2</f>
        <v>0</v>
      </c>
      <c r="Y23" s="237">
        <f>IF(T23="","",VLOOKUP(T23,Hormel!$AF$8:$AL$31,Y$6))*2</f>
        <v>0</v>
      </c>
      <c r="Z23" s="237">
        <f>IF(U23="","",VLOOKUP(U23,Hormel!$AF$8:$AL$31,Z$6))*2</f>
        <v>0</v>
      </c>
      <c r="AA23" s="237">
        <f>IF(V23="","",VLOOKUP(V23,Hormel!$AF$8:$AL$31,AA$6))*2</f>
        <v>0</v>
      </c>
      <c r="AB23" s="362">
        <v>0</v>
      </c>
      <c r="AC23" s="359">
        <v>0</v>
      </c>
      <c r="AD23" s="359">
        <v>0</v>
      </c>
      <c r="AE23" s="135">
        <v>0</v>
      </c>
      <c r="AF23" s="135">
        <v>0</v>
      </c>
      <c r="AG23" s="223">
        <f t="shared" si="1"/>
        <v>0</v>
      </c>
      <c r="AH23" s="196">
        <f t="shared" si="2"/>
        <v>0</v>
      </c>
      <c r="AI23" s="196"/>
      <c r="AJ23" s="261" t="s">
        <v>253</v>
      </c>
      <c r="AK23" s="196">
        <f>'Team Rank Work'!AO7</f>
        <v>0</v>
      </c>
      <c r="AL23" s="233">
        <v>42</v>
      </c>
      <c r="AM23" s="29"/>
      <c r="AN23" s="29"/>
      <c r="AP23" s="302" t="s">
        <v>51</v>
      </c>
      <c r="CC23" s="31"/>
      <c r="CD23" s="31"/>
      <c r="CE23" s="31"/>
      <c r="CF23" s="31"/>
      <c r="CN23" s="31"/>
      <c r="CV23" s="52"/>
      <c r="DG23" s="31"/>
      <c r="DH23" s="31"/>
    </row>
    <row r="24" spans="1:112" ht="13.5" customHeight="1" hidden="1">
      <c r="A24" s="189"/>
      <c r="B24" s="188"/>
      <c r="C24" s="257">
        <f>IF(D24="","",IF(C22="","",C22))</f>
      </c>
      <c r="D24" s="72"/>
      <c r="E24" s="192" t="s">
        <v>281</v>
      </c>
      <c r="F24" s="299"/>
      <c r="G24" s="135"/>
      <c r="H24" s="135"/>
      <c r="I24" s="135"/>
      <c r="J24" s="135"/>
      <c r="K24" s="135"/>
      <c r="L24" s="272"/>
      <c r="M24" s="272"/>
      <c r="N24" s="272"/>
      <c r="O24" s="272"/>
      <c r="P24" s="279"/>
      <c r="Q24" s="194">
        <f t="shared" si="0"/>
        <v>0</v>
      </c>
      <c r="R24" s="285"/>
      <c r="S24" s="282"/>
      <c r="T24" s="282"/>
      <c r="U24" s="282"/>
      <c r="V24" s="279"/>
      <c r="W24" s="237">
        <f>IF(R24="","",VLOOKUP(R24,Hormel!$AF$8:$AL$31,W$6))*2</f>
        <v>0</v>
      </c>
      <c r="X24" s="237">
        <f>IF(S24="","",VLOOKUP(S24,Hormel!$AF$8:$AL$31,X$6))*2</f>
        <v>0</v>
      </c>
      <c r="Y24" s="237">
        <f>IF(T24="","",VLOOKUP(T24,Hormel!$AF$8:$AL$31,Y$6))*2</f>
        <v>0</v>
      </c>
      <c r="Z24" s="237">
        <f>IF(U24="","",VLOOKUP(U24,Hormel!$AF$8:$AL$31,Z$6))*2</f>
        <v>0</v>
      </c>
      <c r="AA24" s="237">
        <f>IF(V24="","",VLOOKUP(V24,Hormel!$AF$8:$AL$31,AA$6))*2</f>
        <v>0</v>
      </c>
      <c r="AB24" s="362">
        <v>0</v>
      </c>
      <c r="AC24" s="359">
        <v>0</v>
      </c>
      <c r="AD24" s="359">
        <v>0</v>
      </c>
      <c r="AE24" s="135">
        <v>0</v>
      </c>
      <c r="AF24" s="135">
        <v>0</v>
      </c>
      <c r="AG24" s="223">
        <f t="shared" si="1"/>
        <v>0</v>
      </c>
      <c r="AH24" s="196">
        <f t="shared" si="2"/>
        <v>0</v>
      </c>
      <c r="AI24" s="196"/>
      <c r="AJ24" s="261" t="s">
        <v>257</v>
      </c>
      <c r="AK24" s="196">
        <f>'Team Rank Work'!AP7</f>
        <v>0</v>
      </c>
      <c r="AL24" s="233">
        <v>43</v>
      </c>
      <c r="AM24" s="29"/>
      <c r="AN24" s="29"/>
      <c r="AP24" s="302" t="s">
        <v>52</v>
      </c>
      <c r="CC24" s="31"/>
      <c r="CD24" s="31"/>
      <c r="CE24" s="31"/>
      <c r="CF24" s="31"/>
      <c r="DG24" s="31"/>
      <c r="DH24" s="31"/>
    </row>
    <row r="25" spans="1:112" ht="13.5" customHeight="1" hidden="1" thickBot="1">
      <c r="A25" s="189"/>
      <c r="B25" s="190"/>
      <c r="C25" s="258">
        <f>IF(D25="","",IF(C22="","",C22))</f>
      </c>
      <c r="D25" s="73"/>
      <c r="E25" s="193" t="s">
        <v>282</v>
      </c>
      <c r="F25" s="300"/>
      <c r="G25" s="136"/>
      <c r="H25" s="136"/>
      <c r="I25" s="136"/>
      <c r="J25" s="136"/>
      <c r="K25" s="136"/>
      <c r="L25" s="273"/>
      <c r="M25" s="273"/>
      <c r="N25" s="273"/>
      <c r="O25" s="273"/>
      <c r="P25" s="280"/>
      <c r="Q25" s="195">
        <f t="shared" si="0"/>
        <v>0</v>
      </c>
      <c r="R25" s="286"/>
      <c r="S25" s="287"/>
      <c r="T25" s="287"/>
      <c r="U25" s="287"/>
      <c r="V25" s="280"/>
      <c r="W25" s="238">
        <f>IF(R25="","",VLOOKUP(R25,Hormel!$AF$8:$AL$31,W$6))*2</f>
        <v>0</v>
      </c>
      <c r="X25" s="238">
        <f>IF(S25="","",VLOOKUP(S25,Hormel!$AF$8:$AL$31,X$6))*2</f>
        <v>0</v>
      </c>
      <c r="Y25" s="238">
        <f>IF(T25="","",VLOOKUP(T25,Hormel!$AF$8:$AL$31,Y$6))*2</f>
        <v>0</v>
      </c>
      <c r="Z25" s="238">
        <f>IF(U25="","",VLOOKUP(U25,Hormel!$AF$8:$AL$31,Z$6))*2</f>
        <v>0</v>
      </c>
      <c r="AA25" s="238">
        <f>IF(V25="","",VLOOKUP(V25,Hormel!$AF$8:$AL$31,AA$6))*2</f>
        <v>0</v>
      </c>
      <c r="AB25" s="363">
        <v>0</v>
      </c>
      <c r="AC25" s="360">
        <v>0</v>
      </c>
      <c r="AD25" s="360">
        <v>0</v>
      </c>
      <c r="AE25" s="136">
        <v>0</v>
      </c>
      <c r="AF25" s="136">
        <v>0</v>
      </c>
      <c r="AG25" s="224">
        <f t="shared" si="1"/>
        <v>0</v>
      </c>
      <c r="AH25" s="197">
        <f t="shared" si="2"/>
        <v>0</v>
      </c>
      <c r="AI25" s="197"/>
      <c r="AJ25" s="197" t="s">
        <v>27</v>
      </c>
      <c r="AK25" s="197">
        <f>'Team Rank Work'!AQ7</f>
        <v>825</v>
      </c>
      <c r="AL25" s="234">
        <v>44</v>
      </c>
      <c r="AM25" s="29"/>
      <c r="AN25" s="29"/>
      <c r="AP25" s="302" t="s">
        <v>53</v>
      </c>
      <c r="CC25" s="31"/>
      <c r="CD25" s="31"/>
      <c r="CE25" s="31"/>
      <c r="CF25" s="31"/>
      <c r="CV25" s="31"/>
      <c r="DG25" s="31"/>
      <c r="DH25" s="31"/>
    </row>
    <row r="26" spans="1:112" ht="13.5" customHeight="1">
      <c r="A26" s="189">
        <f>A22+1</f>
        <v>104</v>
      </c>
      <c r="B26" s="242" t="s">
        <v>79</v>
      </c>
      <c r="C26" s="271" t="s">
        <v>679</v>
      </c>
      <c r="D26" s="243" t="s">
        <v>680</v>
      </c>
      <c r="E26" s="244" t="s">
        <v>283</v>
      </c>
      <c r="F26" s="301">
        <v>100</v>
      </c>
      <c r="G26" s="245">
        <v>50</v>
      </c>
      <c r="H26" s="245">
        <v>65</v>
      </c>
      <c r="I26" s="245">
        <v>75</v>
      </c>
      <c r="J26" s="245">
        <v>92</v>
      </c>
      <c r="K26" s="245">
        <v>89</v>
      </c>
      <c r="L26" s="274">
        <v>83</v>
      </c>
      <c r="M26" s="274">
        <v>91</v>
      </c>
      <c r="N26" s="274"/>
      <c r="O26" s="274"/>
      <c r="P26" s="281"/>
      <c r="Q26" s="246">
        <f t="shared" si="0"/>
        <v>0</v>
      </c>
      <c r="R26" s="288" t="s">
        <v>41</v>
      </c>
      <c r="S26" s="289" t="s">
        <v>48</v>
      </c>
      <c r="T26" s="289"/>
      <c r="U26" s="289"/>
      <c r="V26" s="281"/>
      <c r="W26" s="239">
        <f>IF(R26="","",VLOOKUP(R26,Hormel!$AF$8:$AL$31,W$6))*2</f>
        <v>74</v>
      </c>
      <c r="X26" s="239">
        <f>IF(S26="","",VLOOKUP(S26,Hormel!$AF$8:$AL$31,X$6))*2</f>
        <v>90</v>
      </c>
      <c r="Y26" s="239">
        <f>IF(T26="","",VLOOKUP(T26,Hormel!$AF$8:$AL$31,Y$6))*2</f>
        <v>0</v>
      </c>
      <c r="Z26" s="239">
        <f>IF(U26="","",VLOOKUP(U26,Hormel!$AF$8:$AL$31,Z$6))*2</f>
        <v>0</v>
      </c>
      <c r="AA26" s="239">
        <f>IF(V26="","",VLOOKUP(V26,Hormel!$AF$8:$AL$31,AA$6))*2</f>
        <v>0</v>
      </c>
      <c r="AB26" s="364">
        <v>74</v>
      </c>
      <c r="AC26" s="361">
        <v>90</v>
      </c>
      <c r="AD26" s="361">
        <v>0</v>
      </c>
      <c r="AE26" s="245">
        <v>0</v>
      </c>
      <c r="AF26" s="245">
        <v>0</v>
      </c>
      <c r="AG26" s="247">
        <f t="shared" si="1"/>
        <v>1</v>
      </c>
      <c r="AH26" s="248">
        <f t="shared" si="2"/>
        <v>809</v>
      </c>
      <c r="AI26" s="249"/>
      <c r="AJ26" s="196"/>
      <c r="AK26" s="248"/>
      <c r="AL26" s="233">
        <v>51</v>
      </c>
      <c r="AM26" s="29"/>
      <c r="AN26" s="29">
        <f>IF(C26&lt;&gt;"",1,0)</f>
        <v>1</v>
      </c>
      <c r="AP26" s="302" t="s">
        <v>54</v>
      </c>
      <c r="CC26" s="31"/>
      <c r="CD26" s="31"/>
      <c r="CE26" s="31"/>
      <c r="CF26" s="31"/>
      <c r="CV26" s="31"/>
      <c r="DG26" s="31"/>
      <c r="DH26" s="31"/>
    </row>
    <row r="27" spans="1:112" ht="13.5" customHeight="1">
      <c r="A27" s="189"/>
      <c r="B27" s="188"/>
      <c r="C27" s="257" t="str">
        <f>IF(D27="","",IF(C26="","",C26))</f>
        <v>Fauquier 4-H Feathered Friends Team A</v>
      </c>
      <c r="D27" s="72" t="s">
        <v>681</v>
      </c>
      <c r="E27" s="192" t="s">
        <v>284</v>
      </c>
      <c r="F27" s="299">
        <v>90</v>
      </c>
      <c r="G27" s="135">
        <v>100</v>
      </c>
      <c r="H27" s="135">
        <v>65</v>
      </c>
      <c r="I27" s="135">
        <v>70</v>
      </c>
      <c r="J27" s="135">
        <v>95</v>
      </c>
      <c r="K27" s="135">
        <v>92</v>
      </c>
      <c r="L27" s="272">
        <v>93</v>
      </c>
      <c r="M27" s="272">
        <v>85</v>
      </c>
      <c r="N27" s="272"/>
      <c r="O27" s="272"/>
      <c r="P27" s="279"/>
      <c r="Q27" s="194">
        <f t="shared" si="0"/>
        <v>0</v>
      </c>
      <c r="R27" s="285" t="s">
        <v>50</v>
      </c>
      <c r="S27" s="282" t="s">
        <v>56</v>
      </c>
      <c r="T27" s="282"/>
      <c r="U27" s="282"/>
      <c r="V27" s="279"/>
      <c r="W27" s="237">
        <f>IF(R27="","",VLOOKUP(R27,Hormel!$AF$8:$AL$31,W$6))*2</f>
        <v>100</v>
      </c>
      <c r="X27" s="237">
        <f>IF(S27="","",VLOOKUP(S27,Hormel!$AF$8:$AL$31,X$6))*2</f>
        <v>82</v>
      </c>
      <c r="Y27" s="237">
        <f>IF(T27="","",VLOOKUP(T27,Hormel!$AF$8:$AL$31,Y$6))*2</f>
        <v>0</v>
      </c>
      <c r="Z27" s="237">
        <f>IF(U27="","",VLOOKUP(U27,Hormel!$AF$8:$AL$31,Z$6))*2</f>
        <v>0</v>
      </c>
      <c r="AA27" s="237">
        <f>IF(V27="","",VLOOKUP(V27,Hormel!$AF$8:$AL$31,AA$6))*2</f>
        <v>0</v>
      </c>
      <c r="AB27" s="362">
        <v>100</v>
      </c>
      <c r="AC27" s="359">
        <v>82</v>
      </c>
      <c r="AD27" s="359">
        <v>0</v>
      </c>
      <c r="AE27" s="135">
        <v>0</v>
      </c>
      <c r="AF27" s="135">
        <v>0</v>
      </c>
      <c r="AG27" s="223">
        <f t="shared" si="1"/>
        <v>2</v>
      </c>
      <c r="AH27" s="196">
        <f t="shared" si="2"/>
        <v>872</v>
      </c>
      <c r="AI27" s="196"/>
      <c r="AJ27" s="261" t="s">
        <v>253</v>
      </c>
      <c r="AK27" s="196">
        <f>'Team Rank Work'!AO8</f>
        <v>0</v>
      </c>
      <c r="AL27" s="233">
        <v>52</v>
      </c>
      <c r="AM27" s="29"/>
      <c r="AN27" s="29"/>
      <c r="AP27" s="302" t="s">
        <v>55</v>
      </c>
      <c r="CC27" s="31"/>
      <c r="CD27" s="31"/>
      <c r="CE27" s="31"/>
      <c r="CF27" s="31"/>
      <c r="CV27" s="31"/>
      <c r="DG27" s="31"/>
      <c r="DH27" s="31"/>
    </row>
    <row r="28" spans="1:112" ht="13.5" customHeight="1">
      <c r="A28" s="189"/>
      <c r="B28" s="188"/>
      <c r="C28" s="257" t="str">
        <f>IF(D28="","",IF(C26="","",C26))</f>
        <v>Fauquier 4-H Feathered Friends Team A</v>
      </c>
      <c r="D28" s="72" t="s">
        <v>682</v>
      </c>
      <c r="E28" s="192" t="s">
        <v>285</v>
      </c>
      <c r="F28" s="299">
        <v>80</v>
      </c>
      <c r="G28" s="135">
        <v>50</v>
      </c>
      <c r="H28" s="135">
        <v>85</v>
      </c>
      <c r="I28" s="135">
        <v>75</v>
      </c>
      <c r="J28" s="135">
        <v>99</v>
      </c>
      <c r="K28" s="135">
        <v>90</v>
      </c>
      <c r="L28" s="272">
        <v>92</v>
      </c>
      <c r="M28" s="272">
        <v>100</v>
      </c>
      <c r="N28" s="272"/>
      <c r="O28" s="272"/>
      <c r="P28" s="279"/>
      <c r="Q28" s="194">
        <f t="shared" si="0"/>
        <v>0</v>
      </c>
      <c r="R28" s="285" t="s">
        <v>39</v>
      </c>
      <c r="S28" s="282" t="s">
        <v>45</v>
      </c>
      <c r="T28" s="282"/>
      <c r="U28" s="282"/>
      <c r="V28" s="279"/>
      <c r="W28" s="237">
        <f>IF(R28="","",VLOOKUP(R28,Hormel!$AF$8:$AL$31,W$6))*2</f>
        <v>84</v>
      </c>
      <c r="X28" s="237">
        <f>IF(S28="","",VLOOKUP(S28,Hormel!$AF$8:$AL$31,X$6))*2</f>
        <v>92</v>
      </c>
      <c r="Y28" s="237">
        <f>IF(T28="","",VLOOKUP(T28,Hormel!$AF$8:$AL$31,Y$6))*2</f>
        <v>0</v>
      </c>
      <c r="Z28" s="237">
        <f>IF(U28="","",VLOOKUP(U28,Hormel!$AF$8:$AL$31,Z$6))*2</f>
        <v>0</v>
      </c>
      <c r="AA28" s="237">
        <f>IF(V28="","",VLOOKUP(V28,Hormel!$AF$8:$AL$31,AA$6))*2</f>
        <v>0</v>
      </c>
      <c r="AB28" s="362">
        <v>84</v>
      </c>
      <c r="AC28" s="359">
        <v>92</v>
      </c>
      <c r="AD28" s="359">
        <v>0</v>
      </c>
      <c r="AE28" s="135">
        <v>0</v>
      </c>
      <c r="AF28" s="135">
        <v>0</v>
      </c>
      <c r="AG28" s="223">
        <f t="shared" si="1"/>
        <v>1</v>
      </c>
      <c r="AH28" s="196">
        <f t="shared" si="2"/>
        <v>847</v>
      </c>
      <c r="AI28" s="196"/>
      <c r="AJ28" s="261" t="s">
        <v>257</v>
      </c>
      <c r="AK28" s="196">
        <f>'Team Rank Work'!AP8</f>
        <v>4</v>
      </c>
      <c r="AL28" s="233">
        <v>53</v>
      </c>
      <c r="AM28" s="29"/>
      <c r="AN28" s="29"/>
      <c r="AP28" s="302" t="s">
        <v>56</v>
      </c>
      <c r="CC28" s="31"/>
      <c r="CD28" s="31"/>
      <c r="CE28" s="31"/>
      <c r="CF28" s="31"/>
      <c r="CV28" s="31"/>
      <c r="DG28" s="31"/>
      <c r="DH28" s="31"/>
    </row>
    <row r="29" spans="1:112" ht="13.5" customHeight="1" thickBot="1">
      <c r="A29" s="189"/>
      <c r="B29" s="190"/>
      <c r="C29" s="258" t="str">
        <f>IF(D29="","",IF(C26="","",C26))</f>
        <v>Fauquier 4-H Feathered Friends Team A</v>
      </c>
      <c r="D29" s="73" t="s">
        <v>683</v>
      </c>
      <c r="E29" s="193" t="s">
        <v>286</v>
      </c>
      <c r="F29" s="300">
        <v>80</v>
      </c>
      <c r="G29" s="136">
        <v>70</v>
      </c>
      <c r="H29" s="136">
        <v>70</v>
      </c>
      <c r="I29" s="136">
        <v>85</v>
      </c>
      <c r="J29" s="136">
        <v>86</v>
      </c>
      <c r="K29" s="136">
        <v>77</v>
      </c>
      <c r="L29" s="273">
        <v>82</v>
      </c>
      <c r="M29" s="273">
        <v>91</v>
      </c>
      <c r="N29" s="273"/>
      <c r="O29" s="273"/>
      <c r="P29" s="280"/>
      <c r="Q29" s="195">
        <f t="shared" si="0"/>
        <v>0</v>
      </c>
      <c r="R29" s="286" t="s">
        <v>35</v>
      </c>
      <c r="S29" s="287" t="s">
        <v>43</v>
      </c>
      <c r="T29" s="287"/>
      <c r="U29" s="287"/>
      <c r="V29" s="280"/>
      <c r="W29" s="238">
        <f>IF(R29="","",VLOOKUP(R29,Hormel!$AF$8:$AL$31,W$6))*2</f>
        <v>82</v>
      </c>
      <c r="X29" s="238">
        <f>IF(S29="","",VLOOKUP(S29,Hormel!$AF$8:$AL$31,X$6))*2</f>
        <v>80</v>
      </c>
      <c r="Y29" s="238">
        <f>IF(T29="","",VLOOKUP(T29,Hormel!$AF$8:$AL$31,Y$6))*2</f>
        <v>0</v>
      </c>
      <c r="Z29" s="238">
        <f>IF(U29="","",VLOOKUP(U29,Hormel!$AF$8:$AL$31,Z$6))*2</f>
        <v>0</v>
      </c>
      <c r="AA29" s="238">
        <f>IF(V29="","",VLOOKUP(V29,Hormel!$AF$8:$AL$31,AA$6))*2</f>
        <v>0</v>
      </c>
      <c r="AB29" s="363">
        <v>82</v>
      </c>
      <c r="AC29" s="360">
        <v>80</v>
      </c>
      <c r="AD29" s="360">
        <v>0</v>
      </c>
      <c r="AE29" s="136">
        <v>0</v>
      </c>
      <c r="AF29" s="136">
        <v>0</v>
      </c>
      <c r="AG29" s="224">
        <f t="shared" si="1"/>
        <v>0</v>
      </c>
      <c r="AH29" s="197">
        <f t="shared" si="2"/>
        <v>803</v>
      </c>
      <c r="AI29" s="197"/>
      <c r="AJ29" s="197" t="s">
        <v>27</v>
      </c>
      <c r="AK29" s="197">
        <f>'Team Rank Work'!AQ8</f>
        <v>2528</v>
      </c>
      <c r="AL29" s="234">
        <v>54</v>
      </c>
      <c r="AM29" s="29"/>
      <c r="AN29" s="29"/>
      <c r="AP29" s="302" t="s">
        <v>35</v>
      </c>
      <c r="BK29" s="51"/>
      <c r="BL29" s="51"/>
      <c r="CV29" s="31"/>
      <c r="DG29" s="31"/>
      <c r="DH29" s="31"/>
    </row>
    <row r="30" spans="1:112" ht="13.5" customHeight="1">
      <c r="A30" s="189">
        <f>A26+1</f>
        <v>105</v>
      </c>
      <c r="B30" s="242" t="s">
        <v>80</v>
      </c>
      <c r="C30" s="271" t="s">
        <v>684</v>
      </c>
      <c r="D30" s="243" t="s">
        <v>685</v>
      </c>
      <c r="E30" s="244" t="s">
        <v>287</v>
      </c>
      <c r="F30" s="301">
        <v>60</v>
      </c>
      <c r="G30" s="245">
        <v>40</v>
      </c>
      <c r="H30" s="245">
        <v>75</v>
      </c>
      <c r="I30" s="245">
        <v>90</v>
      </c>
      <c r="J30" s="245">
        <v>95</v>
      </c>
      <c r="K30" s="245">
        <v>97</v>
      </c>
      <c r="L30" s="274">
        <v>95</v>
      </c>
      <c r="M30" s="274">
        <v>85</v>
      </c>
      <c r="N30" s="274"/>
      <c r="O30" s="274"/>
      <c r="P30" s="281"/>
      <c r="Q30" s="246">
        <f t="shared" si="0"/>
        <v>0</v>
      </c>
      <c r="R30" s="288" t="s">
        <v>45</v>
      </c>
      <c r="S30" s="289" t="s">
        <v>53</v>
      </c>
      <c r="T30" s="289"/>
      <c r="U30" s="289"/>
      <c r="V30" s="281"/>
      <c r="W30" s="239">
        <f>IF(R30="","",VLOOKUP(R30,Hormel!$AF$8:$AL$31,W$6))*2</f>
        <v>88</v>
      </c>
      <c r="X30" s="239">
        <f>IF(S30="","",VLOOKUP(S30,Hormel!$AF$8:$AL$31,X$6))*2</f>
        <v>76</v>
      </c>
      <c r="Y30" s="239">
        <f>IF(T30="","",VLOOKUP(T30,Hormel!$AF$8:$AL$31,Y$6))*2</f>
        <v>0</v>
      </c>
      <c r="Z30" s="239">
        <f>IF(U30="","",VLOOKUP(U30,Hormel!$AF$8:$AL$31,Z$6))*2</f>
        <v>0</v>
      </c>
      <c r="AA30" s="239">
        <f>IF(V30="","",VLOOKUP(V30,Hormel!$AF$8:$AL$31,AA$6))*2</f>
        <v>0</v>
      </c>
      <c r="AB30" s="364">
        <v>88</v>
      </c>
      <c r="AC30" s="361">
        <v>76</v>
      </c>
      <c r="AD30" s="361">
        <v>0</v>
      </c>
      <c r="AE30" s="245">
        <v>0</v>
      </c>
      <c r="AF30" s="245">
        <v>0</v>
      </c>
      <c r="AG30" s="247">
        <f t="shared" si="1"/>
        <v>0</v>
      </c>
      <c r="AH30" s="248">
        <f t="shared" si="2"/>
        <v>801</v>
      </c>
      <c r="AI30" s="249"/>
      <c r="AJ30" s="196"/>
      <c r="AK30" s="248"/>
      <c r="AL30" s="233">
        <v>61</v>
      </c>
      <c r="AM30" s="29"/>
      <c r="AN30" s="29">
        <f>IF(C30&lt;&gt;"",1,0)</f>
        <v>1</v>
      </c>
      <c r="AP30" s="302" t="s">
        <v>57</v>
      </c>
      <c r="BK30" s="51"/>
      <c r="CV30" s="31"/>
      <c r="DG30" s="31"/>
      <c r="DH30" s="31"/>
    </row>
    <row r="31" spans="1:112" ht="13.5" customHeight="1">
      <c r="A31" s="189"/>
      <c r="B31" s="188"/>
      <c r="C31" s="257" t="str">
        <f>IF(D31="","",IF(C30="","",C30))</f>
        <v>Fauquier 4-H Feathered Friends Team B</v>
      </c>
      <c r="D31" s="72" t="s">
        <v>686</v>
      </c>
      <c r="E31" s="192" t="s">
        <v>288</v>
      </c>
      <c r="F31" s="299">
        <v>10</v>
      </c>
      <c r="G31" s="135">
        <v>50</v>
      </c>
      <c r="H31" s="135">
        <v>80</v>
      </c>
      <c r="I31" s="135">
        <v>80</v>
      </c>
      <c r="J31" s="135">
        <v>85</v>
      </c>
      <c r="K31" s="135">
        <v>97</v>
      </c>
      <c r="L31" s="272">
        <v>89</v>
      </c>
      <c r="M31" s="272">
        <v>91</v>
      </c>
      <c r="N31" s="272"/>
      <c r="O31" s="272"/>
      <c r="P31" s="279"/>
      <c r="Q31" s="194">
        <f t="shared" si="0"/>
        <v>0</v>
      </c>
      <c r="R31" s="285" t="s">
        <v>60</v>
      </c>
      <c r="S31" s="282" t="s">
        <v>49</v>
      </c>
      <c r="T31" s="282"/>
      <c r="U31" s="282"/>
      <c r="V31" s="279"/>
      <c r="W31" s="237">
        <f>IF(R31="","",VLOOKUP(R31,Hormel!$AF$8:$AL$31,W$6))*2</f>
        <v>92</v>
      </c>
      <c r="X31" s="237">
        <f>IF(S31="","",VLOOKUP(S31,Hormel!$AF$8:$AL$31,X$6))*2</f>
        <v>100</v>
      </c>
      <c r="Y31" s="237">
        <f>IF(T31="","",VLOOKUP(T31,Hormel!$AF$8:$AL$31,Y$6))*2</f>
        <v>0</v>
      </c>
      <c r="Z31" s="237">
        <f>IF(U31="","",VLOOKUP(U31,Hormel!$AF$8:$AL$31,Z$6))*2</f>
        <v>0</v>
      </c>
      <c r="AA31" s="237">
        <f>IF(V31="","",VLOOKUP(V31,Hormel!$AF$8:$AL$31,AA$6))*2</f>
        <v>0</v>
      </c>
      <c r="AB31" s="362">
        <v>92</v>
      </c>
      <c r="AC31" s="359">
        <v>100</v>
      </c>
      <c r="AD31" s="359">
        <v>0</v>
      </c>
      <c r="AE31" s="135">
        <v>0</v>
      </c>
      <c r="AF31" s="135">
        <v>0</v>
      </c>
      <c r="AG31" s="223">
        <f t="shared" si="1"/>
        <v>1</v>
      </c>
      <c r="AH31" s="196">
        <f t="shared" si="2"/>
        <v>774</v>
      </c>
      <c r="AI31" s="196"/>
      <c r="AJ31" s="261" t="s">
        <v>253</v>
      </c>
      <c r="AK31" s="196">
        <f>'Team Rank Work'!AO9</f>
        <v>0</v>
      </c>
      <c r="AL31" s="233">
        <v>62</v>
      </c>
      <c r="AM31" s="29"/>
      <c r="AN31" s="29"/>
      <c r="AP31" s="302" t="s">
        <v>58</v>
      </c>
      <c r="BK31" s="51"/>
      <c r="DG31" s="31"/>
      <c r="DH31" s="31"/>
    </row>
    <row r="32" spans="1:112" ht="13.5" customHeight="1" thickBot="1">
      <c r="A32" s="189"/>
      <c r="B32" s="188"/>
      <c r="C32" s="257" t="str">
        <f>IF(D32="","",IF(C30="","",C30))</f>
        <v>Fauquier 4-H Feathered Friends Team B</v>
      </c>
      <c r="D32" s="72" t="s">
        <v>687</v>
      </c>
      <c r="E32" s="192" t="s">
        <v>289</v>
      </c>
      <c r="F32" s="299">
        <v>20</v>
      </c>
      <c r="G32" s="135">
        <v>40</v>
      </c>
      <c r="H32" s="135">
        <v>65</v>
      </c>
      <c r="I32" s="135">
        <v>45</v>
      </c>
      <c r="J32" s="135">
        <v>90</v>
      </c>
      <c r="K32" s="135">
        <v>86</v>
      </c>
      <c r="L32" s="272">
        <v>83</v>
      </c>
      <c r="M32" s="272">
        <v>85</v>
      </c>
      <c r="N32" s="272"/>
      <c r="O32" s="272"/>
      <c r="P32" s="279"/>
      <c r="Q32" s="194">
        <f t="shared" si="0"/>
        <v>0</v>
      </c>
      <c r="R32" s="285" t="s">
        <v>39</v>
      </c>
      <c r="S32" s="282" t="s">
        <v>45</v>
      </c>
      <c r="T32" s="282"/>
      <c r="U32" s="282"/>
      <c r="V32" s="279"/>
      <c r="W32" s="237">
        <f>IF(R32="","",VLOOKUP(R32,Hormel!$AF$8:$AL$31,W$6))*2</f>
        <v>84</v>
      </c>
      <c r="X32" s="237">
        <f>IF(S32="","",VLOOKUP(S32,Hormel!$AF$8:$AL$31,X$6))*2</f>
        <v>92</v>
      </c>
      <c r="Y32" s="237">
        <f>IF(T32="","",VLOOKUP(T32,Hormel!$AF$8:$AL$31,Y$6))*2</f>
        <v>0</v>
      </c>
      <c r="Z32" s="237">
        <f>IF(U32="","",VLOOKUP(U32,Hormel!$AF$8:$AL$31,Z$6))*2</f>
        <v>0</v>
      </c>
      <c r="AA32" s="237">
        <f>IF(V32="","",VLOOKUP(V32,Hormel!$AF$8:$AL$31,AA$6))*2</f>
        <v>0</v>
      </c>
      <c r="AB32" s="362">
        <v>84</v>
      </c>
      <c r="AC32" s="359">
        <v>92</v>
      </c>
      <c r="AD32" s="359">
        <v>0</v>
      </c>
      <c r="AE32" s="135">
        <v>0</v>
      </c>
      <c r="AF32" s="135">
        <v>0</v>
      </c>
      <c r="AG32" s="223">
        <f t="shared" si="1"/>
        <v>0</v>
      </c>
      <c r="AH32" s="196">
        <f t="shared" si="2"/>
        <v>690</v>
      </c>
      <c r="AI32" s="196"/>
      <c r="AJ32" s="261" t="s">
        <v>257</v>
      </c>
      <c r="AK32" s="196">
        <f>'Team Rank Work'!AP9</f>
        <v>1</v>
      </c>
      <c r="AL32" s="233">
        <v>63</v>
      </c>
      <c r="AM32" s="29"/>
      <c r="AN32" s="29"/>
      <c r="AP32" s="302" t="s">
        <v>59</v>
      </c>
      <c r="BK32" s="51"/>
      <c r="CV32" s="31"/>
      <c r="DG32" s="31"/>
      <c r="DH32" s="31"/>
    </row>
    <row r="33" spans="1:112" ht="13.5" customHeight="1" hidden="1" thickBot="1">
      <c r="A33" s="189"/>
      <c r="B33" s="190"/>
      <c r="C33" s="258">
        <f>IF(D33="","",IF(C30="","",C30))</f>
      </c>
      <c r="D33" s="73"/>
      <c r="E33" s="193" t="s">
        <v>290</v>
      </c>
      <c r="F33" s="300"/>
      <c r="G33" s="136"/>
      <c r="H33" s="136"/>
      <c r="I33" s="136"/>
      <c r="J33" s="136"/>
      <c r="K33" s="136"/>
      <c r="L33" s="273"/>
      <c r="M33" s="273"/>
      <c r="N33" s="273"/>
      <c r="O33" s="273"/>
      <c r="P33" s="280"/>
      <c r="Q33" s="195">
        <f t="shared" si="0"/>
        <v>0</v>
      </c>
      <c r="R33" s="286"/>
      <c r="S33" s="287"/>
      <c r="T33" s="287"/>
      <c r="U33" s="287"/>
      <c r="V33" s="280"/>
      <c r="W33" s="238">
        <f>IF(R33="","",VLOOKUP(R33,Hormel!$AF$8:$AL$31,W$6))*2</f>
        <v>0</v>
      </c>
      <c r="X33" s="238">
        <f>IF(S33="","",VLOOKUP(S33,Hormel!$AF$8:$AL$31,X$6))*2</f>
        <v>0</v>
      </c>
      <c r="Y33" s="238">
        <f>IF(T33="","",VLOOKUP(T33,Hormel!$AF$8:$AL$31,Y$6))*2</f>
        <v>0</v>
      </c>
      <c r="Z33" s="238">
        <f>IF(U33="","",VLOOKUP(U33,Hormel!$AF$8:$AL$31,Z$6))*2</f>
        <v>0</v>
      </c>
      <c r="AA33" s="238">
        <f>IF(V33="","",VLOOKUP(V33,Hormel!$AF$8:$AL$31,AA$6))*2</f>
        <v>0</v>
      </c>
      <c r="AB33" s="363">
        <v>0</v>
      </c>
      <c r="AC33" s="360">
        <v>0</v>
      </c>
      <c r="AD33" s="360">
        <v>0</v>
      </c>
      <c r="AE33" s="136">
        <v>0</v>
      </c>
      <c r="AF33" s="136">
        <v>0</v>
      </c>
      <c r="AG33" s="224">
        <f t="shared" si="1"/>
        <v>0</v>
      </c>
      <c r="AH33" s="197">
        <f t="shared" si="2"/>
        <v>0</v>
      </c>
      <c r="AI33" s="197"/>
      <c r="AJ33" s="197" t="s">
        <v>27</v>
      </c>
      <c r="AK33" s="197">
        <f>'Team Rank Work'!AQ9</f>
        <v>2265</v>
      </c>
      <c r="AL33" s="234">
        <v>64</v>
      </c>
      <c r="AM33" s="29"/>
      <c r="AN33" s="29"/>
      <c r="AP33" s="302" t="s">
        <v>60</v>
      </c>
      <c r="BK33" s="51"/>
      <c r="BZ33" s="31"/>
      <c r="CA33" s="31"/>
      <c r="CC33" s="31"/>
      <c r="CD33" s="31"/>
      <c r="CE33" s="31"/>
      <c r="CF33" s="31"/>
      <c r="CG33" s="31"/>
      <c r="CV33" s="31"/>
      <c r="DG33" s="31"/>
      <c r="DH33" s="31"/>
    </row>
    <row r="34" spans="1:112" ht="13.5" customHeight="1">
      <c r="A34" s="189">
        <f>A30+1</f>
        <v>106</v>
      </c>
      <c r="B34" s="242" t="s">
        <v>81</v>
      </c>
      <c r="C34" s="271" t="s">
        <v>688</v>
      </c>
      <c r="D34" s="243" t="s">
        <v>689</v>
      </c>
      <c r="E34" s="244" t="s">
        <v>291</v>
      </c>
      <c r="F34" s="301">
        <v>70</v>
      </c>
      <c r="G34" s="245">
        <v>50</v>
      </c>
      <c r="H34" s="245">
        <v>90</v>
      </c>
      <c r="I34" s="245">
        <v>65</v>
      </c>
      <c r="J34" s="245">
        <v>91</v>
      </c>
      <c r="K34" s="245">
        <v>97</v>
      </c>
      <c r="L34" s="274">
        <v>90</v>
      </c>
      <c r="M34" s="274">
        <v>82</v>
      </c>
      <c r="N34" s="274"/>
      <c r="O34" s="274"/>
      <c r="P34" s="281"/>
      <c r="Q34" s="246">
        <f t="shared" si="0"/>
        <v>0</v>
      </c>
      <c r="R34" s="288" t="s">
        <v>50</v>
      </c>
      <c r="S34" s="289" t="s">
        <v>46</v>
      </c>
      <c r="T34" s="289"/>
      <c r="U34" s="289"/>
      <c r="V34" s="281"/>
      <c r="W34" s="239">
        <f>IF(R34="","",VLOOKUP(R34,Hormel!$AF$8:$AL$31,W$6))*2</f>
        <v>100</v>
      </c>
      <c r="X34" s="239">
        <f>IF(S34="","",VLOOKUP(S34,Hormel!$AF$8:$AL$31,X$6))*2</f>
        <v>98</v>
      </c>
      <c r="Y34" s="239">
        <f>IF(T34="","",VLOOKUP(T34,Hormel!$AF$8:$AL$31,Y$6))*2</f>
        <v>0</v>
      </c>
      <c r="Z34" s="239">
        <f>IF(U34="","",VLOOKUP(U34,Hormel!$AF$8:$AL$31,Z$6))*2</f>
        <v>0</v>
      </c>
      <c r="AA34" s="239">
        <f>IF(V34="","",VLOOKUP(V34,Hormel!$AF$8:$AL$31,AA$6))*2</f>
        <v>0</v>
      </c>
      <c r="AB34" s="364">
        <v>100</v>
      </c>
      <c r="AC34" s="361">
        <v>98</v>
      </c>
      <c r="AD34" s="361">
        <v>0</v>
      </c>
      <c r="AE34" s="245">
        <v>0</v>
      </c>
      <c r="AF34" s="245">
        <v>0</v>
      </c>
      <c r="AG34" s="247">
        <f t="shared" si="1"/>
        <v>1</v>
      </c>
      <c r="AH34" s="248">
        <f t="shared" si="2"/>
        <v>833</v>
      </c>
      <c r="AI34" s="249"/>
      <c r="AJ34" s="196"/>
      <c r="AK34" s="248"/>
      <c r="AL34" s="233">
        <v>71</v>
      </c>
      <c r="AM34" s="29"/>
      <c r="AN34" s="29">
        <f>IF(C34&lt;&gt;"",1,0)</f>
        <v>1</v>
      </c>
      <c r="CC34" s="31"/>
      <c r="CD34" s="31"/>
      <c r="CE34" s="31"/>
      <c r="CF34" s="31"/>
      <c r="CG34" s="31"/>
      <c r="CV34" s="31"/>
      <c r="DG34" s="31"/>
      <c r="DH34" s="31"/>
    </row>
    <row r="35" spans="1:112" ht="13.5" customHeight="1">
      <c r="A35" s="189"/>
      <c r="B35" s="188"/>
      <c r="C35" s="257" t="str">
        <f>IF(D35="","",IF(C34="","",C34))</f>
        <v>Fluvanna County Livestock Club</v>
      </c>
      <c r="D35" s="72" t="s">
        <v>690</v>
      </c>
      <c r="E35" s="192" t="s">
        <v>292</v>
      </c>
      <c r="F35" s="299">
        <v>40</v>
      </c>
      <c r="G35" s="135">
        <v>40</v>
      </c>
      <c r="H35" s="135">
        <v>65</v>
      </c>
      <c r="I35" s="135">
        <v>80</v>
      </c>
      <c r="J35" s="135">
        <v>91</v>
      </c>
      <c r="K35" s="135">
        <v>85</v>
      </c>
      <c r="L35" s="272">
        <v>83</v>
      </c>
      <c r="M35" s="272">
        <v>85</v>
      </c>
      <c r="N35" s="272"/>
      <c r="O35" s="272"/>
      <c r="P35" s="279"/>
      <c r="Q35" s="194">
        <f t="shared" si="0"/>
        <v>0</v>
      </c>
      <c r="R35" s="285" t="s">
        <v>57</v>
      </c>
      <c r="S35" s="282" t="s">
        <v>50</v>
      </c>
      <c r="T35" s="282"/>
      <c r="U35" s="282"/>
      <c r="V35" s="279"/>
      <c r="W35" s="237">
        <f>IF(R35="","",VLOOKUP(R35,Hormel!$AF$8:$AL$31,W$6))*2</f>
        <v>96</v>
      </c>
      <c r="X35" s="237">
        <f>IF(S35="","",VLOOKUP(S35,Hormel!$AF$8:$AL$31,X$6))*2</f>
        <v>96</v>
      </c>
      <c r="Y35" s="237">
        <f>IF(T35="","",VLOOKUP(T35,Hormel!$AF$8:$AL$31,Y$6))*2</f>
        <v>0</v>
      </c>
      <c r="Z35" s="237">
        <f>IF(U35="","",VLOOKUP(U35,Hormel!$AF$8:$AL$31,Z$6))*2</f>
        <v>0</v>
      </c>
      <c r="AA35" s="237">
        <f>IF(V35="","",VLOOKUP(V35,Hormel!$AF$8:$AL$31,AA$6))*2</f>
        <v>0</v>
      </c>
      <c r="AB35" s="362">
        <v>96</v>
      </c>
      <c r="AC35" s="359">
        <v>96</v>
      </c>
      <c r="AD35" s="359">
        <v>0</v>
      </c>
      <c r="AE35" s="135">
        <v>0</v>
      </c>
      <c r="AF35" s="135">
        <v>0</v>
      </c>
      <c r="AG35" s="223">
        <f t="shared" si="1"/>
        <v>0</v>
      </c>
      <c r="AH35" s="196">
        <f t="shared" si="2"/>
        <v>761</v>
      </c>
      <c r="AI35" s="196"/>
      <c r="AJ35" s="261" t="s">
        <v>253</v>
      </c>
      <c r="AK35" s="196">
        <f>'Team Rank Work'!AO10</f>
        <v>0</v>
      </c>
      <c r="AL35" s="233">
        <v>72</v>
      </c>
      <c r="AM35" s="29"/>
      <c r="AN35" s="29"/>
      <c r="CC35" s="31"/>
      <c r="CD35" s="31"/>
      <c r="CE35" s="31"/>
      <c r="CF35" s="31"/>
      <c r="CG35" s="31"/>
      <c r="CV35" s="31"/>
      <c r="DG35" s="31"/>
      <c r="DH35" s="31"/>
    </row>
    <row r="36" spans="1:112" ht="13.5" customHeight="1" thickBot="1">
      <c r="A36" s="189"/>
      <c r="B36" s="188"/>
      <c r="C36" s="257" t="str">
        <f>IF(D36="","",IF(C34="","",C34))</f>
        <v>Fluvanna County Livestock Club</v>
      </c>
      <c r="D36" s="72" t="s">
        <v>691</v>
      </c>
      <c r="E36" s="192" t="s">
        <v>293</v>
      </c>
      <c r="F36" s="299">
        <v>70</v>
      </c>
      <c r="G36" s="135">
        <v>70</v>
      </c>
      <c r="H36" s="135">
        <v>75</v>
      </c>
      <c r="I36" s="135">
        <v>70</v>
      </c>
      <c r="J36" s="135">
        <v>88</v>
      </c>
      <c r="K36" s="135">
        <v>94</v>
      </c>
      <c r="L36" s="272">
        <v>94</v>
      </c>
      <c r="M36" s="272">
        <v>85</v>
      </c>
      <c r="N36" s="272"/>
      <c r="O36" s="272"/>
      <c r="P36" s="279"/>
      <c r="Q36" s="194">
        <f t="shared" si="0"/>
        <v>0</v>
      </c>
      <c r="R36" s="285" t="s">
        <v>47</v>
      </c>
      <c r="S36" s="282" t="s">
        <v>45</v>
      </c>
      <c r="T36" s="282"/>
      <c r="U36" s="282"/>
      <c r="V36" s="279"/>
      <c r="W36" s="237">
        <f>IF(R36="","",VLOOKUP(R36,Hormel!$AF$8:$AL$31,W$6))*2</f>
        <v>90</v>
      </c>
      <c r="X36" s="237">
        <f>IF(S36="","",VLOOKUP(S36,Hormel!$AF$8:$AL$31,X$6))*2</f>
        <v>92</v>
      </c>
      <c r="Y36" s="237">
        <f>IF(T36="","",VLOOKUP(T36,Hormel!$AF$8:$AL$31,Y$6))*2</f>
        <v>0</v>
      </c>
      <c r="Z36" s="237">
        <f>IF(U36="","",VLOOKUP(U36,Hormel!$AF$8:$AL$31,Z$6))*2</f>
        <v>0</v>
      </c>
      <c r="AA36" s="237">
        <f>IF(V36="","",VLOOKUP(V36,Hormel!$AF$8:$AL$31,AA$6))*2</f>
        <v>0</v>
      </c>
      <c r="AB36" s="362">
        <v>90</v>
      </c>
      <c r="AC36" s="359">
        <v>92</v>
      </c>
      <c r="AD36" s="359">
        <v>0</v>
      </c>
      <c r="AE36" s="135">
        <v>0</v>
      </c>
      <c r="AF36" s="135">
        <v>0</v>
      </c>
      <c r="AG36" s="223">
        <f t="shared" si="1"/>
        <v>0</v>
      </c>
      <c r="AH36" s="196">
        <f t="shared" si="2"/>
        <v>828</v>
      </c>
      <c r="AI36" s="196"/>
      <c r="AJ36" s="261" t="s">
        <v>257</v>
      </c>
      <c r="AK36" s="196">
        <f>'Team Rank Work'!AP10</f>
        <v>1</v>
      </c>
      <c r="AL36" s="233">
        <v>73</v>
      </c>
      <c r="AM36" s="29"/>
      <c r="AN36" s="29"/>
      <c r="CC36" s="31"/>
      <c r="CD36" s="31"/>
      <c r="CE36" s="31"/>
      <c r="CF36" s="31"/>
      <c r="DG36" s="31"/>
      <c r="DH36" s="31"/>
    </row>
    <row r="37" spans="1:112" ht="13.5" customHeight="1" hidden="1" thickBot="1">
      <c r="A37" s="189"/>
      <c r="B37" s="190"/>
      <c r="C37" s="258">
        <f>IF(D37="","",IF(C34="","",C34))</f>
      </c>
      <c r="D37" s="73"/>
      <c r="E37" s="193" t="s">
        <v>294</v>
      </c>
      <c r="F37" s="300"/>
      <c r="G37" s="136"/>
      <c r="H37" s="136"/>
      <c r="I37" s="136"/>
      <c r="J37" s="136"/>
      <c r="K37" s="136"/>
      <c r="L37" s="273"/>
      <c r="M37" s="273"/>
      <c r="N37" s="273"/>
      <c r="O37" s="273"/>
      <c r="P37" s="280"/>
      <c r="Q37" s="195">
        <f t="shared" si="0"/>
        <v>0</v>
      </c>
      <c r="R37" s="286"/>
      <c r="S37" s="287"/>
      <c r="T37" s="287"/>
      <c r="U37" s="287"/>
      <c r="V37" s="280"/>
      <c r="W37" s="238">
        <f>IF(R37="","",VLOOKUP(R37,Hormel!$AF$8:$AL$31,W$6))*2</f>
        <v>0</v>
      </c>
      <c r="X37" s="238">
        <f>IF(S37="","",VLOOKUP(S37,Hormel!$AF$8:$AL$31,X$6))*2</f>
        <v>0</v>
      </c>
      <c r="Y37" s="238">
        <f>IF(T37="","",VLOOKUP(T37,Hormel!$AF$8:$AL$31,Y$6))*2</f>
        <v>0</v>
      </c>
      <c r="Z37" s="238">
        <f>IF(U37="","",VLOOKUP(U37,Hormel!$AF$8:$AL$31,Z$6))*2</f>
        <v>0</v>
      </c>
      <c r="AA37" s="238">
        <f>IF(V37="","",VLOOKUP(V37,Hormel!$AF$8:$AL$31,AA$6))*2</f>
        <v>0</v>
      </c>
      <c r="AB37" s="363">
        <v>0</v>
      </c>
      <c r="AC37" s="360">
        <v>0</v>
      </c>
      <c r="AD37" s="360">
        <v>0</v>
      </c>
      <c r="AE37" s="136">
        <v>0</v>
      </c>
      <c r="AF37" s="136">
        <v>0</v>
      </c>
      <c r="AG37" s="224">
        <f t="shared" si="1"/>
        <v>0</v>
      </c>
      <c r="AH37" s="197">
        <f t="shared" si="2"/>
        <v>0</v>
      </c>
      <c r="AI37" s="197"/>
      <c r="AJ37" s="197" t="s">
        <v>27</v>
      </c>
      <c r="AK37" s="197">
        <f>'Team Rank Work'!AQ10</f>
        <v>2422</v>
      </c>
      <c r="AL37" s="234">
        <v>74</v>
      </c>
      <c r="AM37" s="29"/>
      <c r="AN37" s="29"/>
      <c r="CC37" s="31"/>
      <c r="CD37" s="31"/>
      <c r="CE37" s="31"/>
      <c r="CF37" s="31"/>
      <c r="CV37" s="31"/>
      <c r="DG37" s="31"/>
      <c r="DH37" s="31"/>
    </row>
    <row r="38" spans="1:112" ht="13.5" customHeight="1">
      <c r="A38" s="189">
        <f>A34+1</f>
        <v>107</v>
      </c>
      <c r="B38" s="242" t="s">
        <v>82</v>
      </c>
      <c r="C38" s="271" t="s">
        <v>692</v>
      </c>
      <c r="D38" s="243" t="s">
        <v>693</v>
      </c>
      <c r="E38" s="244" t="s">
        <v>295</v>
      </c>
      <c r="F38" s="301">
        <v>90</v>
      </c>
      <c r="G38" s="245">
        <v>100</v>
      </c>
      <c r="H38" s="245">
        <v>90</v>
      </c>
      <c r="I38" s="245">
        <v>85</v>
      </c>
      <c r="J38" s="245">
        <v>93</v>
      </c>
      <c r="K38" s="245">
        <v>95</v>
      </c>
      <c r="L38" s="274">
        <v>95</v>
      </c>
      <c r="M38" s="274">
        <v>100</v>
      </c>
      <c r="N38" s="274"/>
      <c r="O38" s="274"/>
      <c r="P38" s="281"/>
      <c r="Q38" s="246">
        <f t="shared" si="0"/>
        <v>0</v>
      </c>
      <c r="R38" s="288" t="s">
        <v>49</v>
      </c>
      <c r="S38" s="289" t="s">
        <v>47</v>
      </c>
      <c r="T38" s="289"/>
      <c r="U38" s="289"/>
      <c r="V38" s="281"/>
      <c r="W38" s="239">
        <f>IF(R38="","",VLOOKUP(R38,Hormel!$AF$8:$AL$31,W$6))*2</f>
        <v>98</v>
      </c>
      <c r="X38" s="239">
        <f>IF(S38="","",VLOOKUP(S38,Hormel!$AF$8:$AL$31,X$6))*2</f>
        <v>88</v>
      </c>
      <c r="Y38" s="239">
        <f>IF(T38="","",VLOOKUP(T38,Hormel!$AF$8:$AL$31,Y$6))*2</f>
        <v>0</v>
      </c>
      <c r="Z38" s="239">
        <f>IF(U38="","",VLOOKUP(U38,Hormel!$AF$8:$AL$31,Z$6))*2</f>
        <v>0</v>
      </c>
      <c r="AA38" s="239">
        <f>IF(V38="","",VLOOKUP(V38,Hormel!$AF$8:$AL$31,AA$6))*2</f>
        <v>0</v>
      </c>
      <c r="AB38" s="364">
        <v>98</v>
      </c>
      <c r="AC38" s="361">
        <v>88</v>
      </c>
      <c r="AD38" s="361">
        <v>0</v>
      </c>
      <c r="AE38" s="245">
        <v>0</v>
      </c>
      <c r="AF38" s="245">
        <v>0</v>
      </c>
      <c r="AG38" s="247">
        <f t="shared" si="1"/>
        <v>2</v>
      </c>
      <c r="AH38" s="248">
        <f t="shared" si="2"/>
        <v>934</v>
      </c>
      <c r="AI38" s="249"/>
      <c r="AJ38" s="196"/>
      <c r="AK38" s="248"/>
      <c r="AL38" s="233">
        <v>81</v>
      </c>
      <c r="AM38" s="29"/>
      <c r="AN38" s="29">
        <f>IF(C38&lt;&gt;"",1,0)</f>
        <v>1</v>
      </c>
      <c r="CC38" s="31"/>
      <c r="CD38" s="31"/>
      <c r="CE38" s="31"/>
      <c r="CF38" s="31"/>
      <c r="CV38" s="31"/>
      <c r="DG38" s="31"/>
      <c r="DH38" s="31"/>
    </row>
    <row r="39" spans="1:112" ht="13.5" customHeight="1">
      <c r="A39" s="189"/>
      <c r="B39" s="188"/>
      <c r="C39" s="257" t="str">
        <f>IF(D39="","",IF(C38="","",C38))</f>
        <v>Loudoun County 4H Poultry Club</v>
      </c>
      <c r="D39" s="72" t="s">
        <v>694</v>
      </c>
      <c r="E39" s="192" t="s">
        <v>296</v>
      </c>
      <c r="F39" s="299">
        <v>100</v>
      </c>
      <c r="G39" s="135">
        <v>100</v>
      </c>
      <c r="H39" s="135">
        <v>85</v>
      </c>
      <c r="I39" s="135">
        <v>80</v>
      </c>
      <c r="J39" s="135">
        <v>95</v>
      </c>
      <c r="K39" s="135">
        <v>91</v>
      </c>
      <c r="L39" s="272">
        <v>89</v>
      </c>
      <c r="M39" s="272">
        <v>97</v>
      </c>
      <c r="N39" s="272"/>
      <c r="O39" s="272"/>
      <c r="P39" s="279"/>
      <c r="Q39" s="194">
        <f t="shared" si="0"/>
        <v>0</v>
      </c>
      <c r="R39" s="285" t="s">
        <v>48</v>
      </c>
      <c r="S39" s="282" t="s">
        <v>56</v>
      </c>
      <c r="T39" s="282"/>
      <c r="U39" s="282"/>
      <c r="V39" s="279"/>
      <c r="W39" s="237">
        <f>IF(R39="","",VLOOKUP(R39,Hormel!$AF$8:$AL$31,W$6))*2</f>
        <v>96</v>
      </c>
      <c r="X39" s="237">
        <f>IF(S39="","",VLOOKUP(S39,Hormel!$AF$8:$AL$31,X$6))*2</f>
        <v>82</v>
      </c>
      <c r="Y39" s="237">
        <f>IF(T39="","",VLOOKUP(T39,Hormel!$AF$8:$AL$31,Y$6))*2</f>
        <v>0</v>
      </c>
      <c r="Z39" s="237">
        <f>IF(U39="","",VLOOKUP(U39,Hormel!$AF$8:$AL$31,Z$6))*2</f>
        <v>0</v>
      </c>
      <c r="AA39" s="237">
        <f>IF(V39="","",VLOOKUP(V39,Hormel!$AF$8:$AL$31,AA$6))*2</f>
        <v>0</v>
      </c>
      <c r="AB39" s="362">
        <v>96</v>
      </c>
      <c r="AC39" s="359">
        <v>82</v>
      </c>
      <c r="AD39" s="359">
        <v>0</v>
      </c>
      <c r="AE39" s="135">
        <v>0</v>
      </c>
      <c r="AF39" s="135">
        <v>0</v>
      </c>
      <c r="AG39" s="223">
        <f t="shared" si="1"/>
        <v>2</v>
      </c>
      <c r="AH39" s="196">
        <f t="shared" si="2"/>
        <v>915</v>
      </c>
      <c r="AI39" s="196"/>
      <c r="AJ39" s="261" t="s">
        <v>253</v>
      </c>
      <c r="AK39" s="196">
        <f>'Team Rank Work'!AO11</f>
        <v>0</v>
      </c>
      <c r="AL39" s="233">
        <v>82</v>
      </c>
      <c r="AM39" s="29"/>
      <c r="AN39" s="29"/>
      <c r="CC39" s="31"/>
      <c r="CD39" s="31"/>
      <c r="CE39" s="31"/>
      <c r="CF39" s="31"/>
      <c r="DG39" s="31"/>
      <c r="DH39" s="31"/>
    </row>
    <row r="40" spans="1:100" ht="13.5" customHeight="1">
      <c r="A40" s="189"/>
      <c r="B40" s="188"/>
      <c r="C40" s="257" t="str">
        <f>IF(D40="","",IF(C38="","",C38))</f>
        <v>Loudoun County 4H Poultry Club</v>
      </c>
      <c r="D40" s="72" t="s">
        <v>695</v>
      </c>
      <c r="E40" s="192" t="s">
        <v>297</v>
      </c>
      <c r="F40" s="299">
        <v>70</v>
      </c>
      <c r="G40" s="135">
        <v>70</v>
      </c>
      <c r="H40" s="135">
        <v>95</v>
      </c>
      <c r="I40" s="135">
        <v>95</v>
      </c>
      <c r="J40" s="135">
        <v>95</v>
      </c>
      <c r="K40" s="135">
        <v>98</v>
      </c>
      <c r="L40" s="272">
        <v>95</v>
      </c>
      <c r="M40" s="272">
        <v>91</v>
      </c>
      <c r="N40" s="272"/>
      <c r="O40" s="272"/>
      <c r="P40" s="279"/>
      <c r="Q40" s="194">
        <f t="shared" si="0"/>
        <v>0</v>
      </c>
      <c r="R40" s="285" t="s">
        <v>55</v>
      </c>
      <c r="S40" s="282" t="s">
        <v>40</v>
      </c>
      <c r="T40" s="282"/>
      <c r="U40" s="282"/>
      <c r="V40" s="279"/>
      <c r="W40" s="237">
        <f>IF(R40="","",VLOOKUP(R40,Hormel!$AF$8:$AL$31,W$6))*2</f>
        <v>88</v>
      </c>
      <c r="X40" s="237">
        <f>IF(S40="","",VLOOKUP(S40,Hormel!$AF$8:$AL$31,X$6))*2</f>
        <v>82</v>
      </c>
      <c r="Y40" s="237">
        <f>IF(T40="","",VLOOKUP(T40,Hormel!$AF$8:$AL$31,Y$6))*2</f>
        <v>0</v>
      </c>
      <c r="Z40" s="237">
        <f>IF(U40="","",VLOOKUP(U40,Hormel!$AF$8:$AL$31,Z$6))*2</f>
        <v>0</v>
      </c>
      <c r="AA40" s="237">
        <f>IF(V40="","",VLOOKUP(V40,Hormel!$AF$8:$AL$31,AA$6))*2</f>
        <v>0</v>
      </c>
      <c r="AB40" s="362">
        <v>88</v>
      </c>
      <c r="AC40" s="359">
        <v>82</v>
      </c>
      <c r="AD40" s="359">
        <v>0</v>
      </c>
      <c r="AE40" s="135">
        <v>0</v>
      </c>
      <c r="AF40" s="135">
        <v>0</v>
      </c>
      <c r="AG40" s="223">
        <f t="shared" si="1"/>
        <v>0</v>
      </c>
      <c r="AH40" s="196">
        <f t="shared" si="2"/>
        <v>879</v>
      </c>
      <c r="AI40" s="196"/>
      <c r="AJ40" s="261" t="s">
        <v>257</v>
      </c>
      <c r="AK40" s="196">
        <f>'Team Rank Work'!AP11</f>
        <v>4</v>
      </c>
      <c r="AL40" s="233">
        <v>83</v>
      </c>
      <c r="AM40" s="29"/>
      <c r="AN40" s="29"/>
      <c r="AO40" s="29"/>
      <c r="CC40" s="31"/>
      <c r="CD40" s="31"/>
      <c r="CE40" s="31"/>
      <c r="CF40" s="31"/>
      <c r="CV40" s="52"/>
    </row>
    <row r="41" spans="1:84" ht="13.5" customHeight="1" thickBot="1">
      <c r="A41" s="189"/>
      <c r="B41" s="190"/>
      <c r="C41" s="258" t="str">
        <f>IF(D41="","",IF(C38="","",C38))</f>
        <v>Loudoun County 4H Poultry Club</v>
      </c>
      <c r="D41" s="73" t="s">
        <v>696</v>
      </c>
      <c r="E41" s="193" t="s">
        <v>298</v>
      </c>
      <c r="F41" s="300">
        <v>70</v>
      </c>
      <c r="G41" s="136">
        <v>70</v>
      </c>
      <c r="H41" s="136">
        <v>90</v>
      </c>
      <c r="I41" s="136">
        <v>80</v>
      </c>
      <c r="J41" s="136">
        <v>88</v>
      </c>
      <c r="K41" s="136">
        <v>92</v>
      </c>
      <c r="L41" s="273">
        <v>91</v>
      </c>
      <c r="M41" s="273">
        <v>94</v>
      </c>
      <c r="N41" s="273"/>
      <c r="O41" s="273"/>
      <c r="P41" s="280"/>
      <c r="Q41" s="195">
        <f t="shared" si="0"/>
        <v>0</v>
      </c>
      <c r="R41" s="286" t="s">
        <v>48</v>
      </c>
      <c r="S41" s="287" t="s">
        <v>55</v>
      </c>
      <c r="T41" s="287"/>
      <c r="U41" s="287"/>
      <c r="V41" s="280"/>
      <c r="W41" s="238">
        <f>IF(R41="","",VLOOKUP(R41,Hormel!$AF$8:$AL$31,W$6))*2</f>
        <v>96</v>
      </c>
      <c r="X41" s="238">
        <f>IF(S41="","",VLOOKUP(S41,Hormel!$AF$8:$AL$31,X$6))*2</f>
        <v>68</v>
      </c>
      <c r="Y41" s="238">
        <f>IF(T41="","",VLOOKUP(T41,Hormel!$AF$8:$AL$31,Y$6))*2</f>
        <v>0</v>
      </c>
      <c r="Z41" s="238">
        <f>IF(U41="","",VLOOKUP(U41,Hormel!$AF$8:$AL$31,Z$6))*2</f>
        <v>0</v>
      </c>
      <c r="AA41" s="238">
        <f>IF(V41="","",VLOOKUP(V41,Hormel!$AF$8:$AL$31,AA$6))*2</f>
        <v>0</v>
      </c>
      <c r="AB41" s="363">
        <v>96</v>
      </c>
      <c r="AC41" s="360">
        <v>68</v>
      </c>
      <c r="AD41" s="360">
        <v>0</v>
      </c>
      <c r="AE41" s="136">
        <v>0</v>
      </c>
      <c r="AF41" s="136">
        <v>0</v>
      </c>
      <c r="AG41" s="224">
        <f t="shared" si="1"/>
        <v>0</v>
      </c>
      <c r="AH41" s="197">
        <f t="shared" si="2"/>
        <v>839</v>
      </c>
      <c r="AI41" s="197"/>
      <c r="AJ41" s="197" t="s">
        <v>27</v>
      </c>
      <c r="AK41" s="197">
        <f>'Team Rank Work'!AQ11</f>
        <v>2728</v>
      </c>
      <c r="AL41" s="234">
        <v>84</v>
      </c>
      <c r="AM41" s="29"/>
      <c r="AN41" s="29"/>
      <c r="AO41" s="29"/>
      <c r="CC41" s="31"/>
      <c r="CD41" s="31"/>
      <c r="CE41" s="31"/>
      <c r="CF41" s="31"/>
    </row>
    <row r="42" spans="1:84" ht="13.5" customHeight="1">
      <c r="A42" s="189">
        <f>A38+1</f>
        <v>108</v>
      </c>
      <c r="B42" s="242" t="s">
        <v>83</v>
      </c>
      <c r="C42" s="271" t="s">
        <v>692</v>
      </c>
      <c r="D42" s="243" t="s">
        <v>697</v>
      </c>
      <c r="E42" s="244" t="s">
        <v>299</v>
      </c>
      <c r="F42" s="301">
        <v>70</v>
      </c>
      <c r="G42" s="245">
        <v>40</v>
      </c>
      <c r="H42" s="245">
        <v>80</v>
      </c>
      <c r="I42" s="245">
        <v>70</v>
      </c>
      <c r="J42" s="245">
        <v>95</v>
      </c>
      <c r="K42" s="245">
        <v>96</v>
      </c>
      <c r="L42" s="274">
        <v>98</v>
      </c>
      <c r="M42" s="274">
        <v>87</v>
      </c>
      <c r="N42" s="274"/>
      <c r="O42" s="274"/>
      <c r="P42" s="281"/>
      <c r="Q42" s="246">
        <f t="shared" si="0"/>
        <v>0</v>
      </c>
      <c r="R42" s="288" t="s">
        <v>46</v>
      </c>
      <c r="S42" s="289" t="s">
        <v>41</v>
      </c>
      <c r="T42" s="289"/>
      <c r="U42" s="289"/>
      <c r="V42" s="281"/>
      <c r="W42" s="239">
        <f>IF(R42="","",VLOOKUP(R42,Hormel!$AF$8:$AL$31,W$6))*2</f>
        <v>92</v>
      </c>
      <c r="X42" s="239">
        <f>IF(S42="","",VLOOKUP(S42,Hormel!$AF$8:$AL$31,X$6))*2</f>
        <v>68</v>
      </c>
      <c r="Y42" s="239">
        <f>IF(T42="","",VLOOKUP(T42,Hormel!$AF$8:$AL$31,Y$6))*2</f>
        <v>0</v>
      </c>
      <c r="Z42" s="239">
        <f>IF(U42="","",VLOOKUP(U42,Hormel!$AF$8:$AL$31,Z$6))*2</f>
        <v>0</v>
      </c>
      <c r="AA42" s="239">
        <f>IF(V42="","",VLOOKUP(V42,Hormel!$AF$8:$AL$31,AA$6))*2</f>
        <v>0</v>
      </c>
      <c r="AB42" s="364">
        <v>92</v>
      </c>
      <c r="AC42" s="361">
        <v>68</v>
      </c>
      <c r="AD42" s="361">
        <v>0</v>
      </c>
      <c r="AE42" s="245">
        <v>0</v>
      </c>
      <c r="AF42" s="245">
        <v>0</v>
      </c>
      <c r="AG42" s="247">
        <f t="shared" si="1"/>
        <v>0</v>
      </c>
      <c r="AH42" s="248">
        <f t="shared" si="2"/>
        <v>796</v>
      </c>
      <c r="AI42" s="249"/>
      <c r="AJ42" s="196"/>
      <c r="AK42" s="248"/>
      <c r="AL42" s="233">
        <v>91</v>
      </c>
      <c r="AM42" s="29"/>
      <c r="AN42" s="29">
        <f>IF(C42&lt;&gt;"",1,0)</f>
        <v>1</v>
      </c>
      <c r="AO42" s="50"/>
      <c r="CC42" s="31"/>
      <c r="CD42" s="31"/>
      <c r="CE42" s="31"/>
      <c r="CF42" s="31"/>
    </row>
    <row r="43" spans="1:100" ht="13.5" customHeight="1" hidden="1">
      <c r="A43" s="189"/>
      <c r="B43" s="188"/>
      <c r="C43" s="257">
        <f>IF(D43="","",IF(C42="","",C42))</f>
      </c>
      <c r="D43" s="72"/>
      <c r="E43" s="192" t="s">
        <v>300</v>
      </c>
      <c r="F43" s="299"/>
      <c r="G43" s="135"/>
      <c r="H43" s="135"/>
      <c r="I43" s="135"/>
      <c r="J43" s="135"/>
      <c r="K43" s="135"/>
      <c r="L43" s="272"/>
      <c r="M43" s="272"/>
      <c r="N43" s="272"/>
      <c r="O43" s="272"/>
      <c r="P43" s="279"/>
      <c r="Q43" s="194">
        <f t="shared" si="0"/>
        <v>0</v>
      </c>
      <c r="R43" s="285"/>
      <c r="S43" s="282"/>
      <c r="T43" s="282"/>
      <c r="U43" s="282"/>
      <c r="V43" s="279"/>
      <c r="W43" s="237">
        <f>IF(R43="","",VLOOKUP(R43,Hormel!$AF$8:$AL$31,W$6))*2</f>
        <v>0</v>
      </c>
      <c r="X43" s="237">
        <f>IF(S43="","",VLOOKUP(S43,Hormel!$AF$8:$AL$31,X$6))*2</f>
        <v>0</v>
      </c>
      <c r="Y43" s="237">
        <f>IF(T43="","",VLOOKUP(T43,Hormel!$AF$8:$AL$31,Y$6))*2</f>
        <v>0</v>
      </c>
      <c r="Z43" s="237">
        <f>IF(U43="","",VLOOKUP(U43,Hormel!$AF$8:$AL$31,Z$6))*2</f>
        <v>0</v>
      </c>
      <c r="AA43" s="237">
        <f>IF(V43="","",VLOOKUP(V43,Hormel!$AF$8:$AL$31,AA$6))*2</f>
        <v>0</v>
      </c>
      <c r="AB43" s="362">
        <v>0</v>
      </c>
      <c r="AC43" s="359">
        <v>0</v>
      </c>
      <c r="AD43" s="359">
        <v>0</v>
      </c>
      <c r="AE43" s="135">
        <v>0</v>
      </c>
      <c r="AF43" s="135">
        <v>0</v>
      </c>
      <c r="AG43" s="223">
        <f t="shared" si="1"/>
        <v>0</v>
      </c>
      <c r="AH43" s="196">
        <f t="shared" si="2"/>
        <v>0</v>
      </c>
      <c r="AI43" s="196"/>
      <c r="AJ43" s="261" t="s">
        <v>253</v>
      </c>
      <c r="AK43" s="196">
        <f>'Team Rank Work'!AO12</f>
        <v>0</v>
      </c>
      <c r="AL43" s="233">
        <v>92</v>
      </c>
      <c r="AM43" s="29"/>
      <c r="AN43" s="29"/>
      <c r="AO43" s="29"/>
      <c r="CC43" s="31"/>
      <c r="CD43" s="31"/>
      <c r="CE43" s="31"/>
      <c r="CF43" s="31"/>
      <c r="CV43" s="52"/>
    </row>
    <row r="44" spans="1:84" ht="13.5" customHeight="1" hidden="1">
      <c r="A44" s="189"/>
      <c r="B44" s="188"/>
      <c r="C44" s="257">
        <f>IF(D44="","",IF(C42="","",C42))</f>
      </c>
      <c r="D44" s="72"/>
      <c r="E44" s="192" t="s">
        <v>301</v>
      </c>
      <c r="F44" s="299"/>
      <c r="G44" s="135"/>
      <c r="H44" s="135"/>
      <c r="I44" s="135"/>
      <c r="J44" s="135"/>
      <c r="K44" s="135"/>
      <c r="L44" s="272"/>
      <c r="M44" s="272"/>
      <c r="N44" s="272"/>
      <c r="O44" s="272"/>
      <c r="P44" s="279"/>
      <c r="Q44" s="194">
        <f t="shared" si="0"/>
        <v>0</v>
      </c>
      <c r="R44" s="285"/>
      <c r="S44" s="282"/>
      <c r="T44" s="282"/>
      <c r="U44" s="282"/>
      <c r="V44" s="279"/>
      <c r="W44" s="237">
        <f>IF(R44="","",VLOOKUP(R44,Hormel!$AF$8:$AL$31,W$6))*2</f>
        <v>0</v>
      </c>
      <c r="X44" s="237">
        <f>IF(S44="","",VLOOKUP(S44,Hormel!$AF$8:$AL$31,X$6))*2</f>
        <v>0</v>
      </c>
      <c r="Y44" s="237">
        <f>IF(T44="","",VLOOKUP(T44,Hormel!$AF$8:$AL$31,Y$6))*2</f>
        <v>0</v>
      </c>
      <c r="Z44" s="237">
        <f>IF(U44="","",VLOOKUP(U44,Hormel!$AF$8:$AL$31,Z$6))*2</f>
        <v>0</v>
      </c>
      <c r="AA44" s="237">
        <f>IF(V44="","",VLOOKUP(V44,Hormel!$AF$8:$AL$31,AA$6))*2</f>
        <v>0</v>
      </c>
      <c r="AB44" s="362">
        <v>0</v>
      </c>
      <c r="AC44" s="359">
        <v>0</v>
      </c>
      <c r="AD44" s="359">
        <v>0</v>
      </c>
      <c r="AE44" s="135">
        <v>0</v>
      </c>
      <c r="AF44" s="135">
        <v>0</v>
      </c>
      <c r="AG44" s="223">
        <f t="shared" si="1"/>
        <v>0</v>
      </c>
      <c r="AH44" s="196">
        <f t="shared" si="2"/>
        <v>0</v>
      </c>
      <c r="AI44" s="196"/>
      <c r="AJ44" s="261" t="s">
        <v>257</v>
      </c>
      <c r="AK44" s="196">
        <f>'Team Rank Work'!AP12</f>
        <v>0</v>
      </c>
      <c r="AL44" s="233">
        <v>93</v>
      </c>
      <c r="AM44" s="29"/>
      <c r="AN44" s="29"/>
      <c r="AO44" s="29"/>
      <c r="CC44" s="31"/>
      <c r="CD44" s="31"/>
      <c r="CE44" s="31"/>
      <c r="CF44" s="31"/>
    </row>
    <row r="45" spans="1:100" ht="13.5" customHeight="1" hidden="1">
      <c r="A45" s="189"/>
      <c r="B45" s="190"/>
      <c r="C45" s="258">
        <f>IF(D45="","",IF(C42="","",C42))</f>
      </c>
      <c r="D45" s="73"/>
      <c r="E45" s="193" t="s">
        <v>302</v>
      </c>
      <c r="F45" s="300"/>
      <c r="G45" s="136"/>
      <c r="H45" s="136"/>
      <c r="I45" s="136"/>
      <c r="J45" s="136"/>
      <c r="K45" s="136"/>
      <c r="L45" s="273"/>
      <c r="M45" s="273"/>
      <c r="N45" s="273"/>
      <c r="O45" s="273"/>
      <c r="P45" s="280"/>
      <c r="Q45" s="195">
        <f t="shared" si="0"/>
        <v>0</v>
      </c>
      <c r="R45" s="286"/>
      <c r="S45" s="287"/>
      <c r="T45" s="287"/>
      <c r="U45" s="287"/>
      <c r="V45" s="280"/>
      <c r="W45" s="238">
        <f>IF(R45="","",VLOOKUP(R45,Hormel!$AF$8:$AL$31,W$6))*2</f>
        <v>0</v>
      </c>
      <c r="X45" s="238">
        <f>IF(S45="","",VLOOKUP(S45,Hormel!$AF$8:$AL$31,X$6))*2</f>
        <v>0</v>
      </c>
      <c r="Y45" s="238">
        <f>IF(T45="","",VLOOKUP(T45,Hormel!$AF$8:$AL$31,Y$6))*2</f>
        <v>0</v>
      </c>
      <c r="Z45" s="238">
        <f>IF(U45="","",VLOOKUP(U45,Hormel!$AF$8:$AL$31,Z$6))*2</f>
        <v>0</v>
      </c>
      <c r="AA45" s="238">
        <f>IF(V45="","",VLOOKUP(V45,Hormel!$AF$8:$AL$31,AA$6))*2</f>
        <v>0</v>
      </c>
      <c r="AB45" s="363">
        <v>0</v>
      </c>
      <c r="AC45" s="360">
        <v>0</v>
      </c>
      <c r="AD45" s="360">
        <v>0</v>
      </c>
      <c r="AE45" s="136">
        <v>0</v>
      </c>
      <c r="AF45" s="136">
        <v>0</v>
      </c>
      <c r="AG45" s="224">
        <f t="shared" si="1"/>
        <v>0</v>
      </c>
      <c r="AH45" s="197">
        <f t="shared" si="2"/>
        <v>0</v>
      </c>
      <c r="AI45" s="197"/>
      <c r="AJ45" s="197" t="s">
        <v>27</v>
      </c>
      <c r="AK45" s="197">
        <f>'Team Rank Work'!AQ12</f>
        <v>796</v>
      </c>
      <c r="AL45" s="234">
        <v>94</v>
      </c>
      <c r="AM45" s="29"/>
      <c r="AN45" s="29"/>
      <c r="AO45" s="29"/>
      <c r="CC45" s="31"/>
      <c r="CD45" s="31"/>
      <c r="CE45" s="31"/>
      <c r="CF45" s="31"/>
      <c r="CV45" s="31"/>
    </row>
    <row r="46" spans="1:100" ht="13.5" customHeight="1">
      <c r="A46" s="189">
        <f>A42+1</f>
        <v>109</v>
      </c>
      <c r="B46" s="242" t="s">
        <v>84</v>
      </c>
      <c r="C46" s="270" t="s">
        <v>692</v>
      </c>
      <c r="D46" s="243" t="s">
        <v>698</v>
      </c>
      <c r="E46" s="244" t="s">
        <v>303</v>
      </c>
      <c r="F46" s="301">
        <v>80</v>
      </c>
      <c r="G46" s="245">
        <v>80</v>
      </c>
      <c r="H46" s="245">
        <v>85</v>
      </c>
      <c r="I46" s="245">
        <v>75</v>
      </c>
      <c r="J46" s="245">
        <v>97</v>
      </c>
      <c r="K46" s="245">
        <v>91</v>
      </c>
      <c r="L46" s="274">
        <v>90</v>
      </c>
      <c r="M46" s="274">
        <v>77</v>
      </c>
      <c r="N46" s="274"/>
      <c r="O46" s="274"/>
      <c r="P46" s="281"/>
      <c r="Q46" s="246">
        <f t="shared" si="0"/>
        <v>0</v>
      </c>
      <c r="R46" s="288" t="s">
        <v>60</v>
      </c>
      <c r="S46" s="289" t="s">
        <v>52</v>
      </c>
      <c r="T46" s="289"/>
      <c r="U46" s="289"/>
      <c r="V46" s="281"/>
      <c r="W46" s="239">
        <f>IF(R46="","",VLOOKUP(R46,Hormel!$AF$8:$AL$31,W$6))*2</f>
        <v>92</v>
      </c>
      <c r="X46" s="239">
        <f>IF(S46="","",VLOOKUP(S46,Hormel!$AF$8:$AL$31,X$6))*2</f>
        <v>74</v>
      </c>
      <c r="Y46" s="239">
        <f>IF(T46="","",VLOOKUP(T46,Hormel!$AF$8:$AL$31,Y$6))*2</f>
        <v>0</v>
      </c>
      <c r="Z46" s="239">
        <f>IF(U46="","",VLOOKUP(U46,Hormel!$AF$8:$AL$31,Z$6))*2</f>
        <v>0</v>
      </c>
      <c r="AA46" s="239">
        <f>IF(V46="","",VLOOKUP(V46,Hormel!$AF$8:$AL$31,AA$6))*2</f>
        <v>0</v>
      </c>
      <c r="AB46" s="364">
        <v>92</v>
      </c>
      <c r="AC46" s="361">
        <v>74</v>
      </c>
      <c r="AD46" s="361">
        <v>0</v>
      </c>
      <c r="AE46" s="245">
        <v>0</v>
      </c>
      <c r="AF46" s="245">
        <v>0</v>
      </c>
      <c r="AG46" s="247">
        <f t="shared" si="1"/>
        <v>0</v>
      </c>
      <c r="AH46" s="248">
        <f t="shared" si="2"/>
        <v>841</v>
      </c>
      <c r="AI46" s="249"/>
      <c r="AJ46" s="196"/>
      <c r="AK46" s="248"/>
      <c r="AL46" s="233">
        <v>101</v>
      </c>
      <c r="AM46" s="29"/>
      <c r="AN46" s="29">
        <f>IF(C46&lt;&gt;"",1,0)</f>
        <v>1</v>
      </c>
      <c r="AO46" s="50"/>
      <c r="CV46" s="31"/>
    </row>
    <row r="47" spans="1:100" ht="13.5" customHeight="1" hidden="1">
      <c r="A47" s="189"/>
      <c r="B47" s="188"/>
      <c r="C47" s="257">
        <f>IF(D47="","",IF(C46="","",C46))</f>
      </c>
      <c r="D47" s="72"/>
      <c r="E47" s="192" t="s">
        <v>304</v>
      </c>
      <c r="F47" s="299"/>
      <c r="G47" s="135"/>
      <c r="H47" s="135"/>
      <c r="I47" s="135"/>
      <c r="J47" s="135"/>
      <c r="K47" s="135"/>
      <c r="L47" s="272"/>
      <c r="M47" s="272"/>
      <c r="N47" s="272"/>
      <c r="O47" s="272"/>
      <c r="P47" s="279"/>
      <c r="Q47" s="194">
        <f t="shared" si="0"/>
        <v>0</v>
      </c>
      <c r="R47" s="285"/>
      <c r="S47" s="282"/>
      <c r="T47" s="282"/>
      <c r="U47" s="282"/>
      <c r="V47" s="279"/>
      <c r="W47" s="237">
        <f>IF(R47="","",VLOOKUP(R47,Hormel!$AF$8:$AL$31,W$6))*2</f>
        <v>0</v>
      </c>
      <c r="X47" s="237">
        <f>IF(S47="","",VLOOKUP(S47,Hormel!$AF$8:$AL$31,X$6))*2</f>
        <v>0</v>
      </c>
      <c r="Y47" s="237">
        <f>IF(T47="","",VLOOKUP(T47,Hormel!$AF$8:$AL$31,Y$6))*2</f>
        <v>0</v>
      </c>
      <c r="Z47" s="237">
        <f>IF(U47="","",VLOOKUP(U47,Hormel!$AF$8:$AL$31,Z$6))*2</f>
        <v>0</v>
      </c>
      <c r="AA47" s="237">
        <f>IF(V47="","",VLOOKUP(V47,Hormel!$AF$8:$AL$31,AA$6))*2</f>
        <v>0</v>
      </c>
      <c r="AB47" s="362">
        <v>0</v>
      </c>
      <c r="AC47" s="359">
        <v>0</v>
      </c>
      <c r="AD47" s="359">
        <v>0</v>
      </c>
      <c r="AE47" s="135">
        <v>0</v>
      </c>
      <c r="AF47" s="135">
        <v>0</v>
      </c>
      <c r="AG47" s="223">
        <f t="shared" si="1"/>
        <v>0</v>
      </c>
      <c r="AH47" s="196">
        <f t="shared" si="2"/>
        <v>0</v>
      </c>
      <c r="AI47" s="196"/>
      <c r="AJ47" s="261" t="s">
        <v>253</v>
      </c>
      <c r="AK47" s="196">
        <f>'Team Rank Work'!AO13</f>
        <v>0</v>
      </c>
      <c r="AL47" s="233">
        <v>102</v>
      </c>
      <c r="AM47" s="29"/>
      <c r="AN47" s="29"/>
      <c r="AO47" s="29"/>
      <c r="CV47" s="31"/>
    </row>
    <row r="48" spans="1:100" ht="13.5" customHeight="1" hidden="1">
      <c r="A48" s="189"/>
      <c r="B48" s="188"/>
      <c r="C48" s="257">
        <f>IF(D48="","",IF(C46="","",C46))</f>
      </c>
      <c r="D48" s="72"/>
      <c r="E48" s="192" t="s">
        <v>305</v>
      </c>
      <c r="F48" s="299"/>
      <c r="G48" s="135"/>
      <c r="H48" s="135"/>
      <c r="I48" s="135"/>
      <c r="J48" s="135"/>
      <c r="K48" s="135"/>
      <c r="L48" s="272"/>
      <c r="M48" s="272"/>
      <c r="N48" s="272"/>
      <c r="O48" s="272"/>
      <c r="P48" s="279"/>
      <c r="Q48" s="194">
        <f t="shared" si="0"/>
        <v>0</v>
      </c>
      <c r="R48" s="285"/>
      <c r="S48" s="282"/>
      <c r="T48" s="282"/>
      <c r="U48" s="282"/>
      <c r="V48" s="279"/>
      <c r="W48" s="237">
        <f>IF(R48="","",VLOOKUP(R48,Hormel!$AF$8:$AL$31,W$6))*2</f>
        <v>0</v>
      </c>
      <c r="X48" s="237">
        <f>IF(S48="","",VLOOKUP(S48,Hormel!$AF$8:$AL$31,X$6))*2</f>
        <v>0</v>
      </c>
      <c r="Y48" s="237">
        <f>IF(T48="","",VLOOKUP(T48,Hormel!$AF$8:$AL$31,Y$6))*2</f>
        <v>0</v>
      </c>
      <c r="Z48" s="237">
        <f>IF(U48="","",VLOOKUP(U48,Hormel!$AF$8:$AL$31,Z$6))*2</f>
        <v>0</v>
      </c>
      <c r="AA48" s="237">
        <f>IF(V48="","",VLOOKUP(V48,Hormel!$AF$8:$AL$31,AA$6))*2</f>
        <v>0</v>
      </c>
      <c r="AB48" s="362">
        <v>0</v>
      </c>
      <c r="AC48" s="359">
        <v>0</v>
      </c>
      <c r="AD48" s="359">
        <v>0</v>
      </c>
      <c r="AE48" s="135">
        <v>0</v>
      </c>
      <c r="AF48" s="135">
        <v>0</v>
      </c>
      <c r="AG48" s="223">
        <f t="shared" si="1"/>
        <v>0</v>
      </c>
      <c r="AH48" s="196">
        <f t="shared" si="2"/>
        <v>0</v>
      </c>
      <c r="AI48" s="196"/>
      <c r="AJ48" s="261" t="s">
        <v>257</v>
      </c>
      <c r="AK48" s="196">
        <f>'Team Rank Work'!AP13</f>
        <v>0</v>
      </c>
      <c r="AL48" s="233">
        <v>103</v>
      </c>
      <c r="AM48" s="29"/>
      <c r="AN48" s="29"/>
      <c r="AO48" s="29"/>
      <c r="CV48" s="31"/>
    </row>
    <row r="49" spans="1:100" ht="13.5" customHeight="1" hidden="1">
      <c r="A49" s="189"/>
      <c r="B49" s="190"/>
      <c r="C49" s="258">
        <f>IF(D49="","",IF(C46="","",C46))</f>
      </c>
      <c r="D49" s="73"/>
      <c r="E49" s="193" t="s">
        <v>306</v>
      </c>
      <c r="F49" s="300"/>
      <c r="G49" s="136"/>
      <c r="H49" s="136"/>
      <c r="I49" s="136"/>
      <c r="J49" s="136"/>
      <c r="K49" s="136"/>
      <c r="L49" s="273"/>
      <c r="M49" s="273"/>
      <c r="N49" s="273"/>
      <c r="O49" s="273"/>
      <c r="P49" s="280"/>
      <c r="Q49" s="195">
        <f t="shared" si="0"/>
        <v>0</v>
      </c>
      <c r="R49" s="286"/>
      <c r="S49" s="287"/>
      <c r="T49" s="287"/>
      <c r="U49" s="287"/>
      <c r="V49" s="280"/>
      <c r="W49" s="238">
        <f>IF(R49="","",VLOOKUP(R49,Hormel!$AF$8:$AL$31,W$6))*2</f>
        <v>0</v>
      </c>
      <c r="X49" s="238">
        <f>IF(S49="","",VLOOKUP(S49,Hormel!$AF$8:$AL$31,X$6))*2</f>
        <v>0</v>
      </c>
      <c r="Y49" s="238">
        <f>IF(T49="","",VLOOKUP(T49,Hormel!$AF$8:$AL$31,Y$6))*2</f>
        <v>0</v>
      </c>
      <c r="Z49" s="238">
        <f>IF(U49="","",VLOOKUP(U49,Hormel!$AF$8:$AL$31,Z$6))*2</f>
        <v>0</v>
      </c>
      <c r="AA49" s="238">
        <f>IF(V49="","",VLOOKUP(V49,Hormel!$AF$8:$AL$31,AA$6))*2</f>
        <v>0</v>
      </c>
      <c r="AB49" s="363">
        <v>0</v>
      </c>
      <c r="AC49" s="360">
        <v>0</v>
      </c>
      <c r="AD49" s="360">
        <v>0</v>
      </c>
      <c r="AE49" s="136">
        <v>0</v>
      </c>
      <c r="AF49" s="136">
        <v>0</v>
      </c>
      <c r="AG49" s="224">
        <f t="shared" si="1"/>
        <v>0</v>
      </c>
      <c r="AH49" s="197">
        <f t="shared" si="2"/>
        <v>0</v>
      </c>
      <c r="AI49" s="197"/>
      <c r="AJ49" s="197" t="s">
        <v>27</v>
      </c>
      <c r="AK49" s="197">
        <f>'Team Rank Work'!AQ13</f>
        <v>841</v>
      </c>
      <c r="AL49" s="234">
        <v>104</v>
      </c>
      <c r="AM49" s="29"/>
      <c r="AN49" s="29"/>
      <c r="AO49" s="29"/>
      <c r="CV49" s="31"/>
    </row>
    <row r="50" spans="1:41" ht="13.5" customHeight="1">
      <c r="A50" s="189">
        <f>A46+1</f>
        <v>110</v>
      </c>
      <c r="B50" s="242" t="s">
        <v>85</v>
      </c>
      <c r="C50" s="270" t="s">
        <v>699</v>
      </c>
      <c r="D50" s="243" t="s">
        <v>700</v>
      </c>
      <c r="E50" s="244" t="s">
        <v>307</v>
      </c>
      <c r="F50" s="301">
        <v>80</v>
      </c>
      <c r="G50" s="245">
        <v>100</v>
      </c>
      <c r="H50" s="245">
        <v>95</v>
      </c>
      <c r="I50" s="245">
        <v>80</v>
      </c>
      <c r="J50" s="245">
        <v>96</v>
      </c>
      <c r="K50" s="245">
        <v>100</v>
      </c>
      <c r="L50" s="274">
        <v>100</v>
      </c>
      <c r="M50" s="274">
        <v>90</v>
      </c>
      <c r="N50" s="274"/>
      <c r="O50" s="274"/>
      <c r="P50" s="281"/>
      <c r="Q50" s="246">
        <f t="shared" si="0"/>
        <v>0</v>
      </c>
      <c r="R50" s="288" t="s">
        <v>48</v>
      </c>
      <c r="S50" s="289" t="s">
        <v>55</v>
      </c>
      <c r="T50" s="289"/>
      <c r="U50" s="289"/>
      <c r="V50" s="281"/>
      <c r="W50" s="239">
        <f>IF(R50="","",VLOOKUP(R50,Hormel!$AF$8:$AL$31,W$6))*2</f>
        <v>96</v>
      </c>
      <c r="X50" s="239">
        <f>IF(S50="","",VLOOKUP(S50,Hormel!$AF$8:$AL$31,X$6))*2</f>
        <v>68</v>
      </c>
      <c r="Y50" s="239">
        <f>IF(T50="","",VLOOKUP(T50,Hormel!$AF$8:$AL$31,Y$6))*2</f>
        <v>0</v>
      </c>
      <c r="Z50" s="239">
        <f>IF(U50="","",VLOOKUP(U50,Hormel!$AF$8:$AL$31,Z$6))*2</f>
        <v>0</v>
      </c>
      <c r="AA50" s="239">
        <f>IF(V50="","",VLOOKUP(V50,Hormel!$AF$8:$AL$31,AA$6))*2</f>
        <v>0</v>
      </c>
      <c r="AB50" s="364">
        <v>96</v>
      </c>
      <c r="AC50" s="361">
        <v>68</v>
      </c>
      <c r="AD50" s="361">
        <v>0</v>
      </c>
      <c r="AE50" s="245">
        <v>0</v>
      </c>
      <c r="AF50" s="245">
        <v>0</v>
      </c>
      <c r="AG50" s="247">
        <f t="shared" si="1"/>
        <v>3</v>
      </c>
      <c r="AH50" s="248">
        <f t="shared" si="2"/>
        <v>905</v>
      </c>
      <c r="AI50" s="249"/>
      <c r="AJ50" s="196"/>
      <c r="AK50" s="248"/>
      <c r="AL50" s="233">
        <v>111</v>
      </c>
      <c r="AM50" s="29"/>
      <c r="AN50" s="29">
        <f>IF(C50&lt;&gt;"",1,0)</f>
        <v>1</v>
      </c>
      <c r="AO50" s="50"/>
    </row>
    <row r="51" spans="1:100" ht="13.5" customHeight="1">
      <c r="A51" s="189"/>
      <c r="B51" s="188"/>
      <c r="C51" s="257" t="str">
        <f>IF(D51="","",IF(C50="","",C50))</f>
        <v>Rockingham County 4-H Team A</v>
      </c>
      <c r="D51" s="72" t="s">
        <v>701</v>
      </c>
      <c r="E51" s="192" t="s">
        <v>308</v>
      </c>
      <c r="F51" s="299">
        <v>80</v>
      </c>
      <c r="G51" s="135">
        <v>70</v>
      </c>
      <c r="H51" s="135">
        <v>95</v>
      </c>
      <c r="I51" s="135">
        <v>80</v>
      </c>
      <c r="J51" s="135">
        <v>97</v>
      </c>
      <c r="K51" s="135">
        <v>100</v>
      </c>
      <c r="L51" s="272">
        <v>98</v>
      </c>
      <c r="M51" s="272">
        <v>88</v>
      </c>
      <c r="N51" s="272"/>
      <c r="O51" s="272"/>
      <c r="P51" s="279"/>
      <c r="Q51" s="194">
        <f t="shared" si="0"/>
        <v>0</v>
      </c>
      <c r="R51" s="285" t="s">
        <v>43</v>
      </c>
      <c r="S51" s="282" t="s">
        <v>50</v>
      </c>
      <c r="T51" s="282"/>
      <c r="U51" s="282"/>
      <c r="V51" s="279"/>
      <c r="W51" s="237">
        <f>IF(R51="","",VLOOKUP(R51,Hormel!$AF$8:$AL$31,W$6))*2</f>
        <v>82</v>
      </c>
      <c r="X51" s="237">
        <f>IF(S51="","",VLOOKUP(S51,Hormel!$AF$8:$AL$31,X$6))*2</f>
        <v>96</v>
      </c>
      <c r="Y51" s="237">
        <f>IF(T51="","",VLOOKUP(T51,Hormel!$AF$8:$AL$31,Y$6))*2</f>
        <v>0</v>
      </c>
      <c r="Z51" s="237">
        <f>IF(U51="","",VLOOKUP(U51,Hormel!$AF$8:$AL$31,Z$6))*2</f>
        <v>0</v>
      </c>
      <c r="AA51" s="237">
        <f>IF(V51="","",VLOOKUP(V51,Hormel!$AF$8:$AL$31,AA$6))*2</f>
        <v>0</v>
      </c>
      <c r="AB51" s="362">
        <v>82</v>
      </c>
      <c r="AC51" s="359">
        <v>96</v>
      </c>
      <c r="AD51" s="359">
        <v>0</v>
      </c>
      <c r="AE51" s="135">
        <v>0</v>
      </c>
      <c r="AF51" s="135">
        <v>0</v>
      </c>
      <c r="AG51" s="223">
        <f t="shared" si="1"/>
        <v>1</v>
      </c>
      <c r="AH51" s="196">
        <f t="shared" si="2"/>
        <v>886</v>
      </c>
      <c r="AI51" s="196"/>
      <c r="AJ51" s="261" t="s">
        <v>253</v>
      </c>
      <c r="AK51" s="196">
        <f>'Team Rank Work'!AO14</f>
        <v>0</v>
      </c>
      <c r="AL51" s="233">
        <v>112</v>
      </c>
      <c r="AM51" s="29"/>
      <c r="AN51" s="29"/>
      <c r="AO51" s="29"/>
      <c r="CV51" s="31"/>
    </row>
    <row r="52" spans="1:100" ht="13.5" customHeight="1">
      <c r="A52" s="189"/>
      <c r="B52" s="188"/>
      <c r="C52" s="257" t="str">
        <f>IF(D52="","",IF(C50="","",C50))</f>
        <v>Rockingham County 4-H Team A</v>
      </c>
      <c r="D52" s="72" t="s">
        <v>702</v>
      </c>
      <c r="E52" s="192" t="s">
        <v>309</v>
      </c>
      <c r="F52" s="299">
        <v>80</v>
      </c>
      <c r="G52" s="135">
        <v>60</v>
      </c>
      <c r="H52" s="135">
        <v>85</v>
      </c>
      <c r="I52" s="135">
        <v>85</v>
      </c>
      <c r="J52" s="135">
        <v>99</v>
      </c>
      <c r="K52" s="135">
        <v>98</v>
      </c>
      <c r="L52" s="272">
        <v>98</v>
      </c>
      <c r="M52" s="272">
        <v>77</v>
      </c>
      <c r="N52" s="272"/>
      <c r="O52" s="272"/>
      <c r="P52" s="279"/>
      <c r="Q52" s="194">
        <f t="shared" si="0"/>
        <v>0</v>
      </c>
      <c r="R52" s="285" t="s">
        <v>39</v>
      </c>
      <c r="S52" s="282" t="s">
        <v>48</v>
      </c>
      <c r="T52" s="282"/>
      <c r="U52" s="282"/>
      <c r="V52" s="279"/>
      <c r="W52" s="237">
        <f>IF(R52="","",VLOOKUP(R52,Hormel!$AF$8:$AL$31,W$6))*2</f>
        <v>84</v>
      </c>
      <c r="X52" s="237">
        <f>IF(S52="","",VLOOKUP(S52,Hormel!$AF$8:$AL$31,X$6))*2</f>
        <v>90</v>
      </c>
      <c r="Y52" s="237">
        <f>IF(T52="","",VLOOKUP(T52,Hormel!$AF$8:$AL$31,Y$6))*2</f>
        <v>0</v>
      </c>
      <c r="Z52" s="237">
        <f>IF(U52="","",VLOOKUP(U52,Hormel!$AF$8:$AL$31,Z$6))*2</f>
        <v>0</v>
      </c>
      <c r="AA52" s="237">
        <f>IF(V52="","",VLOOKUP(V52,Hormel!$AF$8:$AL$31,AA$6))*2</f>
        <v>0</v>
      </c>
      <c r="AB52" s="362">
        <v>84</v>
      </c>
      <c r="AC52" s="359">
        <v>90</v>
      </c>
      <c r="AD52" s="359">
        <v>0</v>
      </c>
      <c r="AE52" s="135">
        <v>0</v>
      </c>
      <c r="AF52" s="135">
        <v>0</v>
      </c>
      <c r="AG52" s="223">
        <f t="shared" si="1"/>
        <v>0</v>
      </c>
      <c r="AH52" s="196">
        <f t="shared" si="2"/>
        <v>856</v>
      </c>
      <c r="AI52" s="196"/>
      <c r="AJ52" s="261" t="s">
        <v>257</v>
      </c>
      <c r="AK52" s="196">
        <f>'Team Rank Work'!AP14</f>
        <v>4</v>
      </c>
      <c r="AL52" s="233">
        <v>113</v>
      </c>
      <c r="AM52" s="29"/>
      <c r="AN52" s="29"/>
      <c r="AO52" s="29"/>
      <c r="CV52" s="31"/>
    </row>
    <row r="53" spans="1:41" ht="13.5" customHeight="1" thickBot="1">
      <c r="A53" s="189"/>
      <c r="B53" s="190"/>
      <c r="C53" s="258" t="str">
        <f>IF(D53="","",IF(C50="","",C50))</f>
        <v>Rockingham County 4-H Team A</v>
      </c>
      <c r="D53" s="73" t="s">
        <v>703</v>
      </c>
      <c r="E53" s="193" t="s">
        <v>310</v>
      </c>
      <c r="F53" s="300">
        <v>50</v>
      </c>
      <c r="G53" s="136">
        <v>80</v>
      </c>
      <c r="H53" s="136">
        <v>80</v>
      </c>
      <c r="I53" s="136">
        <v>90</v>
      </c>
      <c r="J53" s="136">
        <v>97</v>
      </c>
      <c r="K53" s="136">
        <v>94</v>
      </c>
      <c r="L53" s="273">
        <v>92</v>
      </c>
      <c r="M53" s="273">
        <v>94</v>
      </c>
      <c r="N53" s="273"/>
      <c r="O53" s="273"/>
      <c r="P53" s="280"/>
      <c r="Q53" s="195">
        <f t="shared" si="0"/>
        <v>0</v>
      </c>
      <c r="R53" s="286" t="s">
        <v>39</v>
      </c>
      <c r="S53" s="287" t="s">
        <v>53</v>
      </c>
      <c r="T53" s="287"/>
      <c r="U53" s="287"/>
      <c r="V53" s="280"/>
      <c r="W53" s="238">
        <f>IF(R53="","",VLOOKUP(R53,Hormel!$AF$8:$AL$31,W$6))*2</f>
        <v>84</v>
      </c>
      <c r="X53" s="238">
        <f>IF(S53="","",VLOOKUP(S53,Hormel!$AF$8:$AL$31,X$6))*2</f>
        <v>76</v>
      </c>
      <c r="Y53" s="238">
        <f>IF(T53="","",VLOOKUP(T53,Hormel!$AF$8:$AL$31,Y$6))*2</f>
        <v>0</v>
      </c>
      <c r="Z53" s="238">
        <f>IF(U53="","",VLOOKUP(U53,Hormel!$AF$8:$AL$31,Z$6))*2</f>
        <v>0</v>
      </c>
      <c r="AA53" s="238">
        <f>IF(V53="","",VLOOKUP(V53,Hormel!$AF$8:$AL$31,AA$6))*2</f>
        <v>0</v>
      </c>
      <c r="AB53" s="363">
        <v>84</v>
      </c>
      <c r="AC53" s="360">
        <v>76</v>
      </c>
      <c r="AD53" s="360">
        <v>0</v>
      </c>
      <c r="AE53" s="136">
        <v>0</v>
      </c>
      <c r="AF53" s="136">
        <v>0</v>
      </c>
      <c r="AG53" s="224">
        <f t="shared" si="1"/>
        <v>0</v>
      </c>
      <c r="AH53" s="197">
        <f t="shared" si="2"/>
        <v>837</v>
      </c>
      <c r="AI53" s="197"/>
      <c r="AJ53" s="197" t="s">
        <v>27</v>
      </c>
      <c r="AK53" s="197">
        <f>'Team Rank Work'!AQ14</f>
        <v>2647</v>
      </c>
      <c r="AL53" s="234">
        <v>114</v>
      </c>
      <c r="AM53" s="29"/>
      <c r="AN53" s="29"/>
      <c r="AO53" s="29"/>
    </row>
    <row r="54" spans="1:100" ht="13.5" customHeight="1">
      <c r="A54" s="189">
        <f>A50+1</f>
        <v>111</v>
      </c>
      <c r="B54" s="242" t="s">
        <v>86</v>
      </c>
      <c r="C54" s="271" t="s">
        <v>704</v>
      </c>
      <c r="D54" s="243" t="s">
        <v>705</v>
      </c>
      <c r="E54" s="244" t="s">
        <v>311</v>
      </c>
      <c r="F54" s="301">
        <v>60</v>
      </c>
      <c r="G54" s="245">
        <v>30</v>
      </c>
      <c r="H54" s="245">
        <v>75</v>
      </c>
      <c r="I54" s="245">
        <v>90</v>
      </c>
      <c r="J54" s="245">
        <v>95</v>
      </c>
      <c r="K54" s="245">
        <v>93</v>
      </c>
      <c r="L54" s="274">
        <v>81</v>
      </c>
      <c r="M54" s="274">
        <v>85</v>
      </c>
      <c r="N54" s="274"/>
      <c r="O54" s="274"/>
      <c r="P54" s="281"/>
      <c r="Q54" s="246">
        <f t="shared" si="0"/>
        <v>0</v>
      </c>
      <c r="R54" s="288" t="s">
        <v>52</v>
      </c>
      <c r="S54" s="289" t="s">
        <v>49</v>
      </c>
      <c r="T54" s="289"/>
      <c r="U54" s="289"/>
      <c r="V54" s="281"/>
      <c r="W54" s="239">
        <f>IF(R54="","",VLOOKUP(R54,Hormel!$AF$8:$AL$31,W$6))*2</f>
        <v>84</v>
      </c>
      <c r="X54" s="239">
        <f>IF(S54="","",VLOOKUP(S54,Hormel!$AF$8:$AL$31,X$6))*2</f>
        <v>100</v>
      </c>
      <c r="Y54" s="239">
        <f>IF(T54="","",VLOOKUP(T54,Hormel!$AF$8:$AL$31,Y$6))*2</f>
        <v>0</v>
      </c>
      <c r="Z54" s="239">
        <f>IF(U54="","",VLOOKUP(U54,Hormel!$AF$8:$AL$31,Z$6))*2</f>
        <v>0</v>
      </c>
      <c r="AA54" s="239">
        <f>IF(V54="","",VLOOKUP(V54,Hormel!$AF$8:$AL$31,AA$6))*2</f>
        <v>0</v>
      </c>
      <c r="AB54" s="364">
        <v>84</v>
      </c>
      <c r="AC54" s="361">
        <v>100</v>
      </c>
      <c r="AD54" s="361">
        <v>0</v>
      </c>
      <c r="AE54" s="245">
        <v>0</v>
      </c>
      <c r="AF54" s="245">
        <v>0</v>
      </c>
      <c r="AG54" s="247">
        <f t="shared" si="1"/>
        <v>1</v>
      </c>
      <c r="AH54" s="248">
        <f t="shared" si="2"/>
        <v>793</v>
      </c>
      <c r="AI54" s="249"/>
      <c r="AJ54" s="196"/>
      <c r="AK54" s="248"/>
      <c r="AL54" s="233">
        <v>121</v>
      </c>
      <c r="AM54" s="29"/>
      <c r="AN54" s="29">
        <f>IF(C54&lt;&gt;"",1,0)</f>
        <v>1</v>
      </c>
      <c r="AO54" s="50"/>
      <c r="CV54" s="31"/>
    </row>
    <row r="55" spans="1:100" ht="13.5" customHeight="1">
      <c r="A55" s="189"/>
      <c r="B55" s="188"/>
      <c r="C55" s="257" t="str">
        <f>IF(D55="","",IF(C54="","",C54))</f>
        <v>Rockingham County 4-H Team B</v>
      </c>
      <c r="D55" s="72" t="s">
        <v>706</v>
      </c>
      <c r="E55" s="192" t="s">
        <v>312</v>
      </c>
      <c r="F55" s="299">
        <v>60</v>
      </c>
      <c r="G55" s="135">
        <v>40</v>
      </c>
      <c r="H55" s="135">
        <v>70</v>
      </c>
      <c r="I55" s="135">
        <v>80</v>
      </c>
      <c r="J55" s="135">
        <v>91</v>
      </c>
      <c r="K55" s="135">
        <v>95</v>
      </c>
      <c r="L55" s="272">
        <v>90</v>
      </c>
      <c r="M55" s="272">
        <v>91</v>
      </c>
      <c r="N55" s="272"/>
      <c r="O55" s="272"/>
      <c r="P55" s="279"/>
      <c r="Q55" s="194">
        <f t="shared" si="0"/>
        <v>0</v>
      </c>
      <c r="R55" s="285" t="s">
        <v>43</v>
      </c>
      <c r="S55" s="282" t="s">
        <v>47</v>
      </c>
      <c r="T55" s="282"/>
      <c r="U55" s="282"/>
      <c r="V55" s="279"/>
      <c r="W55" s="237">
        <f>IF(R55="","",VLOOKUP(R55,Hormel!$AF$8:$AL$31,W$6))*2</f>
        <v>82</v>
      </c>
      <c r="X55" s="237">
        <f>IF(S55="","",VLOOKUP(S55,Hormel!$AF$8:$AL$31,X$6))*2</f>
        <v>88</v>
      </c>
      <c r="Y55" s="237">
        <f>IF(T55="","",VLOOKUP(T55,Hormel!$AF$8:$AL$31,Y$6))*2</f>
        <v>0</v>
      </c>
      <c r="Z55" s="237">
        <f>IF(U55="","",VLOOKUP(U55,Hormel!$AF$8:$AL$31,Z$6))*2</f>
        <v>0</v>
      </c>
      <c r="AA55" s="237">
        <f>IF(V55="","",VLOOKUP(V55,Hormel!$AF$8:$AL$31,AA$6))*2</f>
        <v>0</v>
      </c>
      <c r="AB55" s="362">
        <v>82</v>
      </c>
      <c r="AC55" s="359">
        <v>88</v>
      </c>
      <c r="AD55" s="359">
        <v>0</v>
      </c>
      <c r="AE55" s="135">
        <v>0</v>
      </c>
      <c r="AF55" s="135">
        <v>0</v>
      </c>
      <c r="AG55" s="223">
        <f t="shared" si="1"/>
        <v>0</v>
      </c>
      <c r="AH55" s="196">
        <f t="shared" si="2"/>
        <v>787</v>
      </c>
      <c r="AI55" s="196"/>
      <c r="AJ55" s="261" t="s">
        <v>253</v>
      </c>
      <c r="AK55" s="196">
        <f>'Team Rank Work'!AO15</f>
        <v>0</v>
      </c>
      <c r="AL55" s="233">
        <v>122</v>
      </c>
      <c r="AM55" s="29"/>
      <c r="AN55" s="29"/>
      <c r="AO55" s="29"/>
      <c r="CV55" s="31"/>
    </row>
    <row r="56" spans="1:41" ht="13.5" customHeight="1">
      <c r="A56" s="189"/>
      <c r="B56" s="188"/>
      <c r="C56" s="257" t="str">
        <f>IF(D56="","",IF(C54="","",C54))</f>
        <v>Rockingham County 4-H Team B</v>
      </c>
      <c r="D56" s="72" t="s">
        <v>707</v>
      </c>
      <c r="E56" s="192" t="s">
        <v>313</v>
      </c>
      <c r="F56" s="299">
        <v>50</v>
      </c>
      <c r="G56" s="135">
        <v>60</v>
      </c>
      <c r="H56" s="135">
        <v>80</v>
      </c>
      <c r="I56" s="135">
        <v>90</v>
      </c>
      <c r="J56" s="135">
        <v>96</v>
      </c>
      <c r="K56" s="135">
        <v>92</v>
      </c>
      <c r="L56" s="272">
        <v>93</v>
      </c>
      <c r="M56" s="272">
        <v>76</v>
      </c>
      <c r="N56" s="272"/>
      <c r="O56" s="272"/>
      <c r="P56" s="279"/>
      <c r="Q56" s="194">
        <f t="shared" si="0"/>
        <v>0</v>
      </c>
      <c r="R56" s="285" t="s">
        <v>41</v>
      </c>
      <c r="S56" s="282" t="s">
        <v>56</v>
      </c>
      <c r="T56" s="282"/>
      <c r="U56" s="282"/>
      <c r="V56" s="279"/>
      <c r="W56" s="237">
        <f>IF(R56="","",VLOOKUP(R56,Hormel!$AF$8:$AL$31,W$6))*2</f>
        <v>74</v>
      </c>
      <c r="X56" s="237">
        <f>IF(S56="","",VLOOKUP(S56,Hormel!$AF$8:$AL$31,X$6))*2</f>
        <v>82</v>
      </c>
      <c r="Y56" s="237">
        <f>IF(T56="","",VLOOKUP(T56,Hormel!$AF$8:$AL$31,Y$6))*2</f>
        <v>0</v>
      </c>
      <c r="Z56" s="237">
        <f>IF(U56="","",VLOOKUP(U56,Hormel!$AF$8:$AL$31,Z$6))*2</f>
        <v>0</v>
      </c>
      <c r="AA56" s="237">
        <f>IF(V56="","",VLOOKUP(V56,Hormel!$AF$8:$AL$31,AA$6))*2</f>
        <v>0</v>
      </c>
      <c r="AB56" s="362">
        <v>74</v>
      </c>
      <c r="AC56" s="359">
        <v>82</v>
      </c>
      <c r="AD56" s="359">
        <v>0</v>
      </c>
      <c r="AE56" s="135">
        <v>0</v>
      </c>
      <c r="AF56" s="135">
        <v>0</v>
      </c>
      <c r="AG56" s="223">
        <f t="shared" si="1"/>
        <v>0</v>
      </c>
      <c r="AH56" s="196">
        <f t="shared" si="2"/>
        <v>793</v>
      </c>
      <c r="AI56" s="196"/>
      <c r="AJ56" s="261" t="s">
        <v>257</v>
      </c>
      <c r="AK56" s="196">
        <f>'Team Rank Work'!AP15</f>
        <v>1</v>
      </c>
      <c r="AL56" s="233">
        <v>123</v>
      </c>
      <c r="AM56" s="29"/>
      <c r="AN56" s="29"/>
      <c r="AO56" s="29"/>
    </row>
    <row r="57" spans="1:100" ht="13.5" customHeight="1" hidden="1" thickBot="1">
      <c r="A57" s="189"/>
      <c r="B57" s="190"/>
      <c r="C57" s="258">
        <f>IF(D57="","",IF(C54="","",C54))</f>
      </c>
      <c r="D57" s="73"/>
      <c r="E57" s="193" t="s">
        <v>314</v>
      </c>
      <c r="F57" s="300"/>
      <c r="G57" s="136"/>
      <c r="H57" s="136"/>
      <c r="I57" s="136"/>
      <c r="J57" s="136"/>
      <c r="K57" s="136"/>
      <c r="L57" s="273"/>
      <c r="M57" s="273"/>
      <c r="N57" s="273"/>
      <c r="O57" s="273"/>
      <c r="P57" s="280"/>
      <c r="Q57" s="195">
        <f t="shared" si="0"/>
        <v>0</v>
      </c>
      <c r="R57" s="286"/>
      <c r="S57" s="287"/>
      <c r="T57" s="287"/>
      <c r="U57" s="287"/>
      <c r="V57" s="280"/>
      <c r="W57" s="238">
        <f>IF(R57="","",VLOOKUP(R57,Hormel!$AF$8:$AL$31,W$6))*2</f>
        <v>0</v>
      </c>
      <c r="X57" s="238">
        <f>IF(S57="","",VLOOKUP(S57,Hormel!$AF$8:$AL$31,X$6))*2</f>
        <v>0</v>
      </c>
      <c r="Y57" s="238">
        <f>IF(T57="","",VLOOKUP(T57,Hormel!$AF$8:$AL$31,Y$6))*2</f>
        <v>0</v>
      </c>
      <c r="Z57" s="238">
        <f>IF(U57="","",VLOOKUP(U57,Hormel!$AF$8:$AL$31,Z$6))*2</f>
        <v>0</v>
      </c>
      <c r="AA57" s="238">
        <f>IF(V57="","",VLOOKUP(V57,Hormel!$AF$8:$AL$31,AA$6))*2</f>
        <v>0</v>
      </c>
      <c r="AB57" s="363">
        <v>0</v>
      </c>
      <c r="AC57" s="360">
        <v>0</v>
      </c>
      <c r="AD57" s="360">
        <v>0</v>
      </c>
      <c r="AE57" s="136">
        <v>0</v>
      </c>
      <c r="AF57" s="136">
        <v>0</v>
      </c>
      <c r="AG57" s="224">
        <f t="shared" si="1"/>
        <v>0</v>
      </c>
      <c r="AH57" s="197">
        <f t="shared" si="2"/>
        <v>0</v>
      </c>
      <c r="AI57" s="197"/>
      <c r="AJ57" s="197" t="s">
        <v>27</v>
      </c>
      <c r="AK57" s="197">
        <f>'Team Rank Work'!AQ15</f>
        <v>2373</v>
      </c>
      <c r="AL57" s="234">
        <v>124</v>
      </c>
      <c r="AM57" s="29"/>
      <c r="AN57" s="29"/>
      <c r="AO57" s="29"/>
      <c r="CV57" s="31"/>
    </row>
    <row r="58" spans="1:100" ht="13.5" customHeight="1" hidden="1">
      <c r="A58" s="189">
        <f>A54+1</f>
        <v>112</v>
      </c>
      <c r="B58" s="242" t="s">
        <v>87</v>
      </c>
      <c r="C58" s="271"/>
      <c r="D58" s="243"/>
      <c r="E58" s="244" t="s">
        <v>315</v>
      </c>
      <c r="F58" s="301"/>
      <c r="G58" s="245"/>
      <c r="H58" s="245"/>
      <c r="I58" s="245"/>
      <c r="J58" s="245"/>
      <c r="K58" s="245"/>
      <c r="L58" s="274"/>
      <c r="M58" s="274"/>
      <c r="N58" s="274"/>
      <c r="O58" s="274"/>
      <c r="P58" s="281"/>
      <c r="Q58" s="246">
        <f t="shared" si="0"/>
        <v>0</v>
      </c>
      <c r="R58" s="288"/>
      <c r="S58" s="289"/>
      <c r="T58" s="289"/>
      <c r="U58" s="289"/>
      <c r="V58" s="281"/>
      <c r="W58" s="239">
        <f>IF(R58="","",VLOOKUP(R58,Hormel!$AF$8:$AL$31,W$6))*2</f>
        <v>0</v>
      </c>
      <c r="X58" s="239">
        <f>IF(S58="","",VLOOKUP(S58,Hormel!$AF$8:$AL$31,X$6))*2</f>
        <v>0</v>
      </c>
      <c r="Y58" s="239">
        <f>IF(T58="","",VLOOKUP(T58,Hormel!$AF$8:$AL$31,Y$6))*2</f>
        <v>0</v>
      </c>
      <c r="Z58" s="239">
        <f>IF(U58="","",VLOOKUP(U58,Hormel!$AF$8:$AL$31,Z$6))*2</f>
        <v>0</v>
      </c>
      <c r="AA58" s="239">
        <f>IF(V58="","",VLOOKUP(V58,Hormel!$AF$8:$AL$31,AA$6))*2</f>
        <v>0</v>
      </c>
      <c r="AB58" s="364">
        <v>0</v>
      </c>
      <c r="AC58" s="361">
        <v>0</v>
      </c>
      <c r="AD58" s="361">
        <v>0</v>
      </c>
      <c r="AE58" s="245">
        <v>0</v>
      </c>
      <c r="AF58" s="245">
        <v>0</v>
      </c>
      <c r="AG58" s="247">
        <f t="shared" si="1"/>
        <v>0</v>
      </c>
      <c r="AH58" s="248">
        <f t="shared" si="2"/>
        <v>0</v>
      </c>
      <c r="AI58" s="249"/>
      <c r="AJ58" s="196"/>
      <c r="AK58" s="248"/>
      <c r="AL58" s="233">
        <v>131</v>
      </c>
      <c r="AM58" s="29"/>
      <c r="AN58" s="29">
        <f>IF(C58&lt;&gt;"",1,0)</f>
        <v>0</v>
      </c>
      <c r="AO58" s="50"/>
      <c r="CV58" s="31"/>
    </row>
    <row r="59" spans="1:100" ht="13.5" customHeight="1" hidden="1">
      <c r="A59" s="189"/>
      <c r="B59" s="188"/>
      <c r="C59" s="257">
        <f>IF(D59="","",IF(C58="","",C58))</f>
      </c>
      <c r="D59" s="72"/>
      <c r="E59" s="192" t="s">
        <v>316</v>
      </c>
      <c r="F59" s="299"/>
      <c r="G59" s="135"/>
      <c r="H59" s="135"/>
      <c r="I59" s="135"/>
      <c r="J59" s="135"/>
      <c r="K59" s="135"/>
      <c r="L59" s="272"/>
      <c r="M59" s="272"/>
      <c r="N59" s="272"/>
      <c r="O59" s="272"/>
      <c r="P59" s="279"/>
      <c r="Q59" s="194">
        <f t="shared" si="0"/>
        <v>0</v>
      </c>
      <c r="R59" s="285"/>
      <c r="S59" s="282"/>
      <c r="T59" s="282"/>
      <c r="U59" s="282"/>
      <c r="V59" s="279"/>
      <c r="W59" s="237">
        <f>IF(R59="","",VLOOKUP(R59,Hormel!$AF$8:$AL$31,W$6))*2</f>
        <v>0</v>
      </c>
      <c r="X59" s="237">
        <f>IF(S59="","",VLOOKUP(S59,Hormel!$AF$8:$AL$31,X$6))*2</f>
        <v>0</v>
      </c>
      <c r="Y59" s="237">
        <f>IF(T59="","",VLOOKUP(T59,Hormel!$AF$8:$AL$31,Y$6))*2</f>
        <v>0</v>
      </c>
      <c r="Z59" s="237">
        <f>IF(U59="","",VLOOKUP(U59,Hormel!$AF$8:$AL$31,Z$6))*2</f>
        <v>0</v>
      </c>
      <c r="AA59" s="237">
        <f>IF(V59="","",VLOOKUP(V59,Hormel!$AF$8:$AL$31,AA$6))*2</f>
        <v>0</v>
      </c>
      <c r="AB59" s="362">
        <v>0</v>
      </c>
      <c r="AC59" s="359">
        <v>0</v>
      </c>
      <c r="AD59" s="359">
        <v>0</v>
      </c>
      <c r="AE59" s="135">
        <v>0</v>
      </c>
      <c r="AF59" s="135">
        <v>0</v>
      </c>
      <c r="AG59" s="223">
        <f t="shared" si="1"/>
        <v>0</v>
      </c>
      <c r="AH59" s="196">
        <f t="shared" si="2"/>
        <v>0</v>
      </c>
      <c r="AI59" s="196"/>
      <c r="AJ59" s="261" t="s">
        <v>253</v>
      </c>
      <c r="AK59" s="196">
        <f>'Team Rank Work'!AO16</f>
        <v>0</v>
      </c>
      <c r="AL59" s="233">
        <v>132</v>
      </c>
      <c r="AM59" s="29"/>
      <c r="AN59" s="29"/>
      <c r="AO59" s="29"/>
      <c r="CV59" s="31"/>
    </row>
    <row r="60" spans="1:41" ht="13.5" customHeight="1" hidden="1">
      <c r="A60" s="189"/>
      <c r="B60" s="188"/>
      <c r="C60" s="257">
        <f>IF(D60="","",IF(C58="","",C58))</f>
      </c>
      <c r="D60" s="72"/>
      <c r="E60" s="192" t="s">
        <v>317</v>
      </c>
      <c r="F60" s="299"/>
      <c r="G60" s="135"/>
      <c r="H60" s="135"/>
      <c r="I60" s="135"/>
      <c r="J60" s="135"/>
      <c r="K60" s="135"/>
      <c r="L60" s="272"/>
      <c r="M60" s="272"/>
      <c r="N60" s="272"/>
      <c r="O60" s="272"/>
      <c r="P60" s="279"/>
      <c r="Q60" s="194">
        <f t="shared" si="0"/>
        <v>0</v>
      </c>
      <c r="R60" s="285"/>
      <c r="S60" s="282"/>
      <c r="T60" s="282"/>
      <c r="U60" s="282"/>
      <c r="V60" s="279"/>
      <c r="W60" s="237">
        <f>IF(R60="","",VLOOKUP(R60,Hormel!$AF$8:$AL$31,W$6))*2</f>
        <v>0</v>
      </c>
      <c r="X60" s="237">
        <f>IF(S60="","",VLOOKUP(S60,Hormel!$AF$8:$AL$31,X$6))*2</f>
        <v>0</v>
      </c>
      <c r="Y60" s="237">
        <f>IF(T60="","",VLOOKUP(T60,Hormel!$AF$8:$AL$31,Y$6))*2</f>
        <v>0</v>
      </c>
      <c r="Z60" s="237">
        <f>IF(U60="","",VLOOKUP(U60,Hormel!$AF$8:$AL$31,Z$6))*2</f>
        <v>0</v>
      </c>
      <c r="AA60" s="237">
        <f>IF(V60="","",VLOOKUP(V60,Hormel!$AF$8:$AL$31,AA$6))*2</f>
        <v>0</v>
      </c>
      <c r="AB60" s="362">
        <v>0</v>
      </c>
      <c r="AC60" s="359">
        <v>0</v>
      </c>
      <c r="AD60" s="359">
        <v>0</v>
      </c>
      <c r="AE60" s="135">
        <v>0</v>
      </c>
      <c r="AF60" s="135">
        <v>0</v>
      </c>
      <c r="AG60" s="223">
        <f t="shared" si="1"/>
        <v>0</v>
      </c>
      <c r="AH60" s="196">
        <f t="shared" si="2"/>
        <v>0</v>
      </c>
      <c r="AI60" s="196"/>
      <c r="AJ60" s="261" t="s">
        <v>257</v>
      </c>
      <c r="AK60" s="196">
        <f>'Team Rank Work'!AP16</f>
        <v>0</v>
      </c>
      <c r="AL60" s="233">
        <v>133</v>
      </c>
      <c r="AM60" s="29"/>
      <c r="AN60" s="29"/>
      <c r="AO60" s="29"/>
    </row>
    <row r="61" spans="1:100" ht="13.5" customHeight="1" hidden="1" thickBot="1">
      <c r="A61" s="189"/>
      <c r="B61" s="190"/>
      <c r="C61" s="258">
        <f>IF(D61="","",IF(C58="","",C58))</f>
      </c>
      <c r="D61" s="73"/>
      <c r="E61" s="193" t="s">
        <v>318</v>
      </c>
      <c r="F61" s="300"/>
      <c r="G61" s="136"/>
      <c r="H61" s="136"/>
      <c r="I61" s="136"/>
      <c r="J61" s="136"/>
      <c r="K61" s="136"/>
      <c r="L61" s="273"/>
      <c r="M61" s="273"/>
      <c r="N61" s="273"/>
      <c r="O61" s="273"/>
      <c r="P61" s="280"/>
      <c r="Q61" s="195">
        <f t="shared" si="0"/>
        <v>0</v>
      </c>
      <c r="R61" s="286"/>
      <c r="S61" s="287"/>
      <c r="T61" s="287"/>
      <c r="U61" s="287"/>
      <c r="V61" s="280"/>
      <c r="W61" s="238">
        <f>IF(R61="","",VLOOKUP(R61,Hormel!$AF$8:$AL$31,W$6))*2</f>
        <v>0</v>
      </c>
      <c r="X61" s="238">
        <f>IF(S61="","",VLOOKUP(S61,Hormel!$AF$8:$AL$31,X$6))*2</f>
        <v>0</v>
      </c>
      <c r="Y61" s="238">
        <f>IF(T61="","",VLOOKUP(T61,Hormel!$AF$8:$AL$31,Y$6))*2</f>
        <v>0</v>
      </c>
      <c r="Z61" s="238">
        <f>IF(U61="","",VLOOKUP(U61,Hormel!$AF$8:$AL$31,Z$6))*2</f>
        <v>0</v>
      </c>
      <c r="AA61" s="238">
        <f>IF(V61="","",VLOOKUP(V61,Hormel!$AF$8:$AL$31,AA$6))*2</f>
        <v>0</v>
      </c>
      <c r="AB61" s="363">
        <v>0</v>
      </c>
      <c r="AC61" s="360">
        <v>0</v>
      </c>
      <c r="AD61" s="360">
        <v>0</v>
      </c>
      <c r="AE61" s="136">
        <v>0</v>
      </c>
      <c r="AF61" s="136">
        <v>0</v>
      </c>
      <c r="AG61" s="224">
        <f t="shared" si="1"/>
        <v>0</v>
      </c>
      <c r="AH61" s="197">
        <f t="shared" si="2"/>
        <v>0</v>
      </c>
      <c r="AI61" s="197"/>
      <c r="AJ61" s="197" t="s">
        <v>27</v>
      </c>
      <c r="AK61" s="197">
        <f>'Team Rank Work'!AQ16</f>
        <v>0</v>
      </c>
      <c r="AL61" s="234">
        <v>134</v>
      </c>
      <c r="AM61" s="29"/>
      <c r="AN61" s="29"/>
      <c r="AO61" s="29"/>
      <c r="CV61" s="52"/>
    </row>
    <row r="62" spans="1:41" ht="13.5" customHeight="1" hidden="1">
      <c r="A62" s="189">
        <f>A58+1</f>
        <v>113</v>
      </c>
      <c r="B62" s="242" t="s">
        <v>88</v>
      </c>
      <c r="C62" s="271"/>
      <c r="D62" s="243"/>
      <c r="E62" s="244" t="s">
        <v>319</v>
      </c>
      <c r="F62" s="301"/>
      <c r="G62" s="245"/>
      <c r="H62" s="245"/>
      <c r="I62" s="245"/>
      <c r="J62" s="245"/>
      <c r="K62" s="245"/>
      <c r="L62" s="274"/>
      <c r="M62" s="274"/>
      <c r="N62" s="274"/>
      <c r="O62" s="274"/>
      <c r="P62" s="281"/>
      <c r="Q62" s="246">
        <f t="shared" si="0"/>
        <v>0</v>
      </c>
      <c r="R62" s="288"/>
      <c r="S62" s="289"/>
      <c r="T62" s="289"/>
      <c r="U62" s="289"/>
      <c r="V62" s="281"/>
      <c r="W62" s="239">
        <f>IF(R62="","",VLOOKUP(R62,Hormel!$AF$8:$AL$31,W$6))*2</f>
        <v>0</v>
      </c>
      <c r="X62" s="239">
        <f>IF(S62="","",VLOOKUP(S62,Hormel!$AF$8:$AL$31,X$6))*2</f>
        <v>0</v>
      </c>
      <c r="Y62" s="239">
        <f>IF(T62="","",VLOOKUP(T62,Hormel!$AF$8:$AL$31,Y$6))*2</f>
        <v>0</v>
      </c>
      <c r="Z62" s="239">
        <f>IF(U62="","",VLOOKUP(U62,Hormel!$AF$8:$AL$31,Z$6))*2</f>
        <v>0</v>
      </c>
      <c r="AA62" s="239">
        <f>IF(V62="","",VLOOKUP(V62,Hormel!$AF$8:$AL$31,AA$6))*2</f>
        <v>0</v>
      </c>
      <c r="AB62" s="364">
        <v>0</v>
      </c>
      <c r="AC62" s="361">
        <v>0</v>
      </c>
      <c r="AD62" s="361">
        <v>0</v>
      </c>
      <c r="AE62" s="245">
        <v>0</v>
      </c>
      <c r="AF62" s="245">
        <v>0</v>
      </c>
      <c r="AG62" s="247">
        <f t="shared" si="1"/>
        <v>0</v>
      </c>
      <c r="AH62" s="248">
        <f t="shared" si="2"/>
        <v>0</v>
      </c>
      <c r="AI62" s="249"/>
      <c r="AJ62" s="196"/>
      <c r="AK62" s="248"/>
      <c r="AL62" s="233">
        <v>141</v>
      </c>
      <c r="AM62" s="29"/>
      <c r="AN62" s="29">
        <f>IF(C62&lt;&gt;"",1,0)</f>
        <v>0</v>
      </c>
      <c r="AO62" s="50"/>
    </row>
    <row r="63" spans="1:41" ht="13.5" customHeight="1" hidden="1">
      <c r="A63" s="189"/>
      <c r="B63" s="188"/>
      <c r="C63" s="257">
        <f>IF(D63="","",IF(C62="","",C62))</f>
      </c>
      <c r="D63" s="72"/>
      <c r="E63" s="192" t="s">
        <v>320</v>
      </c>
      <c r="F63" s="299"/>
      <c r="G63" s="135"/>
      <c r="H63" s="135"/>
      <c r="I63" s="135"/>
      <c r="J63" s="135"/>
      <c r="K63" s="135"/>
      <c r="L63" s="272"/>
      <c r="M63" s="272"/>
      <c r="N63" s="272"/>
      <c r="O63" s="272"/>
      <c r="P63" s="279"/>
      <c r="Q63" s="194">
        <f t="shared" si="0"/>
        <v>0</v>
      </c>
      <c r="R63" s="285"/>
      <c r="S63" s="282"/>
      <c r="T63" s="282"/>
      <c r="U63" s="282"/>
      <c r="V63" s="279"/>
      <c r="W63" s="237">
        <f>IF(R63="","",VLOOKUP(R63,Hormel!$AF$8:$AL$31,W$6))*2</f>
        <v>0</v>
      </c>
      <c r="X63" s="237">
        <f>IF(S63="","",VLOOKUP(S63,Hormel!$AF$8:$AL$31,X$6))*2</f>
        <v>0</v>
      </c>
      <c r="Y63" s="237">
        <f>IF(T63="","",VLOOKUP(T63,Hormel!$AF$8:$AL$31,Y$6))*2</f>
        <v>0</v>
      </c>
      <c r="Z63" s="237">
        <f>IF(U63="","",VLOOKUP(U63,Hormel!$AF$8:$AL$31,Z$6))*2</f>
        <v>0</v>
      </c>
      <c r="AA63" s="237">
        <f>IF(V63="","",VLOOKUP(V63,Hormel!$AF$8:$AL$31,AA$6))*2</f>
        <v>0</v>
      </c>
      <c r="AB63" s="362">
        <v>0</v>
      </c>
      <c r="AC63" s="359">
        <v>0</v>
      </c>
      <c r="AD63" s="359">
        <v>0</v>
      </c>
      <c r="AE63" s="135">
        <v>0</v>
      </c>
      <c r="AF63" s="135">
        <v>0</v>
      </c>
      <c r="AG63" s="223">
        <f t="shared" si="1"/>
        <v>0</v>
      </c>
      <c r="AH63" s="196">
        <f t="shared" si="2"/>
        <v>0</v>
      </c>
      <c r="AI63" s="196"/>
      <c r="AJ63" s="261" t="s">
        <v>253</v>
      </c>
      <c r="AK63" s="196">
        <f>'Team Rank Work'!AO17</f>
        <v>0</v>
      </c>
      <c r="AL63" s="233">
        <v>142</v>
      </c>
      <c r="AM63" s="29"/>
      <c r="AN63" s="29"/>
      <c r="AO63" s="29"/>
    </row>
    <row r="64" spans="1:41" ht="13.5" customHeight="1" hidden="1">
      <c r="A64" s="189"/>
      <c r="B64" s="188"/>
      <c r="C64" s="257">
        <f>IF(D64="","",IF(C62="","",C62))</f>
      </c>
      <c r="D64" s="72"/>
      <c r="E64" s="192" t="s">
        <v>321</v>
      </c>
      <c r="F64" s="299"/>
      <c r="G64" s="135"/>
      <c r="H64" s="135"/>
      <c r="I64" s="135"/>
      <c r="J64" s="135"/>
      <c r="K64" s="135"/>
      <c r="L64" s="272"/>
      <c r="M64" s="272"/>
      <c r="N64" s="272"/>
      <c r="O64" s="272"/>
      <c r="P64" s="279"/>
      <c r="Q64" s="194">
        <f t="shared" si="0"/>
        <v>0</v>
      </c>
      <c r="R64" s="285"/>
      <c r="S64" s="282"/>
      <c r="T64" s="282"/>
      <c r="U64" s="282"/>
      <c r="V64" s="279"/>
      <c r="W64" s="237">
        <f>IF(R64="","",VLOOKUP(R64,Hormel!$AF$8:$AL$31,W$6))*2</f>
        <v>0</v>
      </c>
      <c r="X64" s="237">
        <f>IF(S64="","",VLOOKUP(S64,Hormel!$AF$8:$AL$31,X$6))*2</f>
        <v>0</v>
      </c>
      <c r="Y64" s="237">
        <f>IF(T64="","",VLOOKUP(T64,Hormel!$AF$8:$AL$31,Y$6))*2</f>
        <v>0</v>
      </c>
      <c r="Z64" s="237">
        <f>IF(U64="","",VLOOKUP(U64,Hormel!$AF$8:$AL$31,Z$6))*2</f>
        <v>0</v>
      </c>
      <c r="AA64" s="237">
        <f>IF(V64="","",VLOOKUP(V64,Hormel!$AF$8:$AL$31,AA$6))*2</f>
        <v>0</v>
      </c>
      <c r="AB64" s="362">
        <v>0</v>
      </c>
      <c r="AC64" s="359">
        <v>0</v>
      </c>
      <c r="AD64" s="359">
        <v>0</v>
      </c>
      <c r="AE64" s="135">
        <v>0</v>
      </c>
      <c r="AF64" s="135">
        <v>0</v>
      </c>
      <c r="AG64" s="223">
        <f t="shared" si="1"/>
        <v>0</v>
      </c>
      <c r="AH64" s="196">
        <f t="shared" si="2"/>
        <v>0</v>
      </c>
      <c r="AI64" s="196"/>
      <c r="AJ64" s="261" t="s">
        <v>257</v>
      </c>
      <c r="AK64" s="196">
        <f>'Team Rank Work'!AP17</f>
        <v>0</v>
      </c>
      <c r="AL64" s="233">
        <v>143</v>
      </c>
      <c r="AM64" s="29"/>
      <c r="AN64" s="29"/>
      <c r="AO64" s="29"/>
    </row>
    <row r="65" spans="1:100" ht="13.5" customHeight="1" hidden="1" thickBot="1">
      <c r="A65" s="189"/>
      <c r="B65" s="190"/>
      <c r="C65" s="258">
        <f>IF(D65="","",IF(C62="","",C62))</f>
      </c>
      <c r="D65" s="73"/>
      <c r="E65" s="193" t="s">
        <v>322</v>
      </c>
      <c r="F65" s="300"/>
      <c r="G65" s="136"/>
      <c r="H65" s="136"/>
      <c r="I65" s="136"/>
      <c r="J65" s="136"/>
      <c r="K65" s="136"/>
      <c r="L65" s="273"/>
      <c r="M65" s="273"/>
      <c r="N65" s="273"/>
      <c r="O65" s="273"/>
      <c r="P65" s="280"/>
      <c r="Q65" s="195">
        <f t="shared" si="0"/>
        <v>0</v>
      </c>
      <c r="R65" s="286"/>
      <c r="S65" s="287"/>
      <c r="T65" s="287"/>
      <c r="U65" s="287"/>
      <c r="V65" s="280"/>
      <c r="W65" s="238">
        <f>IF(R65="","",VLOOKUP(R65,Hormel!$AF$8:$AL$31,W$6))*2</f>
        <v>0</v>
      </c>
      <c r="X65" s="238">
        <f>IF(S65="","",VLOOKUP(S65,Hormel!$AF$8:$AL$31,X$6))*2</f>
        <v>0</v>
      </c>
      <c r="Y65" s="238">
        <f>IF(T65="","",VLOOKUP(T65,Hormel!$AF$8:$AL$31,Y$6))*2</f>
        <v>0</v>
      </c>
      <c r="Z65" s="238">
        <f>IF(U65="","",VLOOKUP(U65,Hormel!$AF$8:$AL$31,Z$6))*2</f>
        <v>0</v>
      </c>
      <c r="AA65" s="238">
        <f>IF(V65="","",VLOOKUP(V65,Hormel!$AF$8:$AL$31,AA$6))*2</f>
        <v>0</v>
      </c>
      <c r="AB65" s="363">
        <v>0</v>
      </c>
      <c r="AC65" s="360">
        <v>0</v>
      </c>
      <c r="AD65" s="360">
        <v>0</v>
      </c>
      <c r="AE65" s="136">
        <v>0</v>
      </c>
      <c r="AF65" s="136">
        <v>0</v>
      </c>
      <c r="AG65" s="224">
        <f t="shared" si="1"/>
        <v>0</v>
      </c>
      <c r="AH65" s="197">
        <f t="shared" si="2"/>
        <v>0</v>
      </c>
      <c r="AI65" s="197"/>
      <c r="AJ65" s="197" t="s">
        <v>27</v>
      </c>
      <c r="AK65" s="197">
        <f>'Team Rank Work'!AQ17</f>
        <v>0</v>
      </c>
      <c r="AL65" s="234">
        <v>144</v>
      </c>
      <c r="AM65" s="29"/>
      <c r="AN65" s="29"/>
      <c r="AO65" s="29"/>
      <c r="CV65" s="8"/>
    </row>
    <row r="66" spans="1:41" ht="13.5" customHeight="1" hidden="1">
      <c r="A66" s="189">
        <f>A62+1</f>
        <v>114</v>
      </c>
      <c r="B66" s="242" t="s">
        <v>89</v>
      </c>
      <c r="C66" s="271"/>
      <c r="D66" s="243"/>
      <c r="E66" s="244" t="s">
        <v>323</v>
      </c>
      <c r="F66" s="301"/>
      <c r="G66" s="245"/>
      <c r="H66" s="245"/>
      <c r="I66" s="245"/>
      <c r="J66" s="245"/>
      <c r="K66" s="245"/>
      <c r="L66" s="274"/>
      <c r="M66" s="274"/>
      <c r="N66" s="274"/>
      <c r="O66" s="274"/>
      <c r="P66" s="281"/>
      <c r="Q66" s="246">
        <f t="shared" si="0"/>
        <v>0</v>
      </c>
      <c r="R66" s="288"/>
      <c r="S66" s="289"/>
      <c r="T66" s="289"/>
      <c r="U66" s="289"/>
      <c r="V66" s="281"/>
      <c r="W66" s="239">
        <f>IF(R66="","",VLOOKUP(R66,Hormel!$AF$8:$AL$31,W$6))*2</f>
        <v>0</v>
      </c>
      <c r="X66" s="239">
        <f>IF(S66="","",VLOOKUP(S66,Hormel!$AF$8:$AL$31,X$6))*2</f>
        <v>0</v>
      </c>
      <c r="Y66" s="239">
        <f>IF(T66="","",VLOOKUP(T66,Hormel!$AF$8:$AL$31,Y$6))*2</f>
        <v>0</v>
      </c>
      <c r="Z66" s="239">
        <f>IF(U66="","",VLOOKUP(U66,Hormel!$AF$8:$AL$31,Z$6))*2</f>
        <v>0</v>
      </c>
      <c r="AA66" s="239">
        <f>IF(V66="","",VLOOKUP(V66,Hormel!$AF$8:$AL$31,AA$6))*2</f>
        <v>0</v>
      </c>
      <c r="AB66" s="364">
        <v>0</v>
      </c>
      <c r="AC66" s="361">
        <v>0</v>
      </c>
      <c r="AD66" s="361">
        <v>0</v>
      </c>
      <c r="AE66" s="245">
        <v>0</v>
      </c>
      <c r="AF66" s="245">
        <v>0</v>
      </c>
      <c r="AG66" s="247">
        <f t="shared" si="1"/>
        <v>0</v>
      </c>
      <c r="AH66" s="248">
        <f t="shared" si="2"/>
        <v>0</v>
      </c>
      <c r="AI66" s="249"/>
      <c r="AJ66" s="196"/>
      <c r="AK66" s="248"/>
      <c r="AL66" s="233">
        <v>151</v>
      </c>
      <c r="AM66" s="29"/>
      <c r="AN66" s="29">
        <f>IF(C66&lt;&gt;"",1,0)</f>
        <v>0</v>
      </c>
      <c r="AO66" s="50"/>
    </row>
    <row r="67" spans="1:41" ht="13.5" customHeight="1" hidden="1">
      <c r="A67" s="189"/>
      <c r="B67" s="188"/>
      <c r="C67" s="257">
        <f>IF(D67="","",IF(C66="","",C66))</f>
      </c>
      <c r="D67" s="72"/>
      <c r="E67" s="192" t="s">
        <v>324</v>
      </c>
      <c r="F67" s="299"/>
      <c r="G67" s="135"/>
      <c r="H67" s="135"/>
      <c r="I67" s="135"/>
      <c r="J67" s="135"/>
      <c r="K67" s="135"/>
      <c r="L67" s="272"/>
      <c r="M67" s="272"/>
      <c r="N67" s="272"/>
      <c r="O67" s="272"/>
      <c r="P67" s="279"/>
      <c r="Q67" s="194">
        <f t="shared" si="0"/>
        <v>0</v>
      </c>
      <c r="R67" s="285"/>
      <c r="S67" s="282"/>
      <c r="T67" s="282"/>
      <c r="U67" s="282"/>
      <c r="V67" s="279"/>
      <c r="W67" s="237">
        <f>IF(R67="","",VLOOKUP(R67,Hormel!$AF$8:$AL$31,W$6))*2</f>
        <v>0</v>
      </c>
      <c r="X67" s="237">
        <f>IF(S67="","",VLOOKUP(S67,Hormel!$AF$8:$AL$31,X$6))*2</f>
        <v>0</v>
      </c>
      <c r="Y67" s="237">
        <f>IF(T67="","",VLOOKUP(T67,Hormel!$AF$8:$AL$31,Y$6))*2</f>
        <v>0</v>
      </c>
      <c r="Z67" s="237">
        <f>IF(U67="","",VLOOKUP(U67,Hormel!$AF$8:$AL$31,Z$6))*2</f>
        <v>0</v>
      </c>
      <c r="AA67" s="237">
        <f>IF(V67="","",VLOOKUP(V67,Hormel!$AF$8:$AL$31,AA$6))*2</f>
        <v>0</v>
      </c>
      <c r="AB67" s="362">
        <v>0</v>
      </c>
      <c r="AC67" s="359">
        <v>0</v>
      </c>
      <c r="AD67" s="359">
        <v>0</v>
      </c>
      <c r="AE67" s="135">
        <v>0</v>
      </c>
      <c r="AF67" s="135">
        <v>0</v>
      </c>
      <c r="AG67" s="223">
        <f t="shared" si="1"/>
        <v>0</v>
      </c>
      <c r="AH67" s="196">
        <f t="shared" si="2"/>
        <v>0</v>
      </c>
      <c r="AI67" s="196"/>
      <c r="AJ67" s="261" t="s">
        <v>253</v>
      </c>
      <c r="AK67" s="196">
        <f>'Team Rank Work'!AO18</f>
        <v>0</v>
      </c>
      <c r="AL67" s="233">
        <v>152</v>
      </c>
      <c r="AM67" s="29"/>
      <c r="AN67" s="29"/>
      <c r="AO67" s="29"/>
    </row>
    <row r="68" spans="1:41" ht="13.5" customHeight="1" hidden="1">
      <c r="A68" s="189"/>
      <c r="B68" s="188"/>
      <c r="C68" s="257">
        <f>IF(D68="","",IF(C66="","",C66))</f>
      </c>
      <c r="D68" s="72"/>
      <c r="E68" s="192" t="s">
        <v>325</v>
      </c>
      <c r="F68" s="299"/>
      <c r="G68" s="135"/>
      <c r="H68" s="135"/>
      <c r="I68" s="135"/>
      <c r="J68" s="135"/>
      <c r="K68" s="135"/>
      <c r="L68" s="272"/>
      <c r="M68" s="272"/>
      <c r="N68" s="272"/>
      <c r="O68" s="272"/>
      <c r="P68" s="279"/>
      <c r="Q68" s="194">
        <f t="shared" si="0"/>
        <v>0</v>
      </c>
      <c r="R68" s="285"/>
      <c r="S68" s="282"/>
      <c r="T68" s="282"/>
      <c r="U68" s="282"/>
      <c r="V68" s="279"/>
      <c r="W68" s="237">
        <f>IF(R68="","",VLOOKUP(R68,Hormel!$AF$8:$AL$31,W$6))*2</f>
        <v>0</v>
      </c>
      <c r="X68" s="237">
        <f>IF(S68="","",VLOOKUP(S68,Hormel!$AF$8:$AL$31,X$6))*2</f>
        <v>0</v>
      </c>
      <c r="Y68" s="237">
        <f>IF(T68="","",VLOOKUP(T68,Hormel!$AF$8:$AL$31,Y$6))*2</f>
        <v>0</v>
      </c>
      <c r="Z68" s="237">
        <f>IF(U68="","",VLOOKUP(U68,Hormel!$AF$8:$AL$31,Z$6))*2</f>
        <v>0</v>
      </c>
      <c r="AA68" s="237">
        <f>IF(V68="","",VLOOKUP(V68,Hormel!$AF$8:$AL$31,AA$6))*2</f>
        <v>0</v>
      </c>
      <c r="AB68" s="362">
        <v>0</v>
      </c>
      <c r="AC68" s="359">
        <v>0</v>
      </c>
      <c r="AD68" s="359">
        <v>0</v>
      </c>
      <c r="AE68" s="135">
        <v>0</v>
      </c>
      <c r="AF68" s="135">
        <v>0</v>
      </c>
      <c r="AG68" s="223">
        <f t="shared" si="1"/>
        <v>0</v>
      </c>
      <c r="AH68" s="196">
        <f t="shared" si="2"/>
        <v>0</v>
      </c>
      <c r="AI68" s="196"/>
      <c r="AJ68" s="261" t="s">
        <v>257</v>
      </c>
      <c r="AK68" s="196">
        <f>'Team Rank Work'!AP18</f>
        <v>0</v>
      </c>
      <c r="AL68" s="233">
        <v>153</v>
      </c>
      <c r="AM68" s="29"/>
      <c r="AN68" s="29"/>
      <c r="AO68" s="29"/>
    </row>
    <row r="69" spans="1:41" ht="13.5" customHeight="1" hidden="1" thickBot="1">
      <c r="A69" s="189"/>
      <c r="B69" s="190"/>
      <c r="C69" s="258">
        <f>IF(D69="","",IF(C66="","",C66))</f>
      </c>
      <c r="D69" s="73"/>
      <c r="E69" s="193" t="s">
        <v>326</v>
      </c>
      <c r="F69" s="300"/>
      <c r="G69" s="136"/>
      <c r="H69" s="136"/>
      <c r="I69" s="136"/>
      <c r="J69" s="136"/>
      <c r="K69" s="136"/>
      <c r="L69" s="273"/>
      <c r="M69" s="273"/>
      <c r="N69" s="273"/>
      <c r="O69" s="273"/>
      <c r="P69" s="280"/>
      <c r="Q69" s="195">
        <f t="shared" si="0"/>
        <v>0</v>
      </c>
      <c r="R69" s="286"/>
      <c r="S69" s="287"/>
      <c r="T69" s="287"/>
      <c r="U69" s="287"/>
      <c r="V69" s="280"/>
      <c r="W69" s="238">
        <f>IF(R69="","",VLOOKUP(R69,Hormel!$AF$8:$AL$31,W$6))*2</f>
        <v>0</v>
      </c>
      <c r="X69" s="238">
        <f>IF(S69="","",VLOOKUP(S69,Hormel!$AF$8:$AL$31,X$6))*2</f>
        <v>0</v>
      </c>
      <c r="Y69" s="238">
        <f>IF(T69="","",VLOOKUP(T69,Hormel!$AF$8:$AL$31,Y$6))*2</f>
        <v>0</v>
      </c>
      <c r="Z69" s="238">
        <f>IF(U69="","",VLOOKUP(U69,Hormel!$AF$8:$AL$31,Z$6))*2</f>
        <v>0</v>
      </c>
      <c r="AA69" s="238">
        <f>IF(V69="","",VLOOKUP(V69,Hormel!$AF$8:$AL$31,AA$6))*2</f>
        <v>0</v>
      </c>
      <c r="AB69" s="363">
        <v>0</v>
      </c>
      <c r="AC69" s="360">
        <v>0</v>
      </c>
      <c r="AD69" s="360">
        <v>0</v>
      </c>
      <c r="AE69" s="136">
        <v>0</v>
      </c>
      <c r="AF69" s="136">
        <v>0</v>
      </c>
      <c r="AG69" s="224">
        <f t="shared" si="1"/>
        <v>0</v>
      </c>
      <c r="AH69" s="197">
        <f t="shared" si="2"/>
        <v>0</v>
      </c>
      <c r="AI69" s="197"/>
      <c r="AJ69" s="197" t="s">
        <v>27</v>
      </c>
      <c r="AK69" s="197">
        <f>'Team Rank Work'!AQ18</f>
        <v>0</v>
      </c>
      <c r="AL69" s="234">
        <v>154</v>
      </c>
      <c r="AM69" s="29"/>
      <c r="AN69" s="29"/>
      <c r="AO69" s="29"/>
    </row>
    <row r="70" spans="1:41" ht="13.5" customHeight="1" hidden="1">
      <c r="A70" s="189">
        <f>A66+1</f>
        <v>115</v>
      </c>
      <c r="B70" s="242" t="s">
        <v>90</v>
      </c>
      <c r="C70" s="271"/>
      <c r="D70" s="243"/>
      <c r="E70" s="244" t="s">
        <v>327</v>
      </c>
      <c r="F70" s="301"/>
      <c r="G70" s="245"/>
      <c r="H70" s="245"/>
      <c r="I70" s="245"/>
      <c r="J70" s="245"/>
      <c r="K70" s="245"/>
      <c r="L70" s="274"/>
      <c r="M70" s="274"/>
      <c r="N70" s="274"/>
      <c r="O70" s="274"/>
      <c r="P70" s="281"/>
      <c r="Q70" s="246">
        <f t="shared" si="0"/>
        <v>0</v>
      </c>
      <c r="R70" s="288"/>
      <c r="S70" s="289"/>
      <c r="T70" s="289"/>
      <c r="U70" s="289"/>
      <c r="V70" s="281"/>
      <c r="W70" s="239">
        <f>IF(R70="","",VLOOKUP(R70,Hormel!$AF$8:$AL$31,W$6))*2</f>
        <v>0</v>
      </c>
      <c r="X70" s="239">
        <f>IF(S70="","",VLOOKUP(S70,Hormel!$AF$8:$AL$31,X$6))*2</f>
        <v>0</v>
      </c>
      <c r="Y70" s="239">
        <f>IF(T70="","",VLOOKUP(T70,Hormel!$AF$8:$AL$31,Y$6))*2</f>
        <v>0</v>
      </c>
      <c r="Z70" s="239">
        <f>IF(U70="","",VLOOKUP(U70,Hormel!$AF$8:$AL$31,Z$6))*2</f>
        <v>0</v>
      </c>
      <c r="AA70" s="239">
        <f>IF(V70="","",VLOOKUP(V70,Hormel!$AF$8:$AL$31,AA$6))*2</f>
        <v>0</v>
      </c>
      <c r="AB70" s="364">
        <v>0</v>
      </c>
      <c r="AC70" s="361">
        <v>0</v>
      </c>
      <c r="AD70" s="361">
        <v>0</v>
      </c>
      <c r="AE70" s="245">
        <v>0</v>
      </c>
      <c r="AF70" s="245">
        <v>0</v>
      </c>
      <c r="AG70" s="247">
        <f t="shared" si="1"/>
        <v>0</v>
      </c>
      <c r="AH70" s="248">
        <f t="shared" si="2"/>
        <v>0</v>
      </c>
      <c r="AI70" s="249"/>
      <c r="AJ70" s="196"/>
      <c r="AK70" s="248"/>
      <c r="AL70" s="233">
        <v>161</v>
      </c>
      <c r="AM70" s="29"/>
      <c r="AN70" s="29">
        <f>IF(C70&lt;&gt;"",1,0)</f>
        <v>0</v>
      </c>
      <c r="AO70" s="50"/>
    </row>
    <row r="71" spans="1:41" ht="13.5" customHeight="1" hidden="1">
      <c r="A71" s="189"/>
      <c r="B71" s="188"/>
      <c r="C71" s="257">
        <f>IF(D71="","",IF(C70="","",C70))</f>
      </c>
      <c r="D71" s="72"/>
      <c r="E71" s="192" t="s">
        <v>328</v>
      </c>
      <c r="F71" s="299"/>
      <c r="G71" s="135"/>
      <c r="H71" s="135"/>
      <c r="I71" s="135"/>
      <c r="J71" s="135"/>
      <c r="K71" s="135"/>
      <c r="L71" s="272"/>
      <c r="M71" s="272"/>
      <c r="N71" s="272"/>
      <c r="O71" s="272"/>
      <c r="P71" s="279"/>
      <c r="Q71" s="194">
        <f t="shared" si="0"/>
        <v>0</v>
      </c>
      <c r="R71" s="285"/>
      <c r="S71" s="282"/>
      <c r="T71" s="282"/>
      <c r="U71" s="282"/>
      <c r="V71" s="279"/>
      <c r="W71" s="237">
        <f>IF(R71="","",VLOOKUP(R71,Hormel!$AF$8:$AL$31,W$6))*2</f>
        <v>0</v>
      </c>
      <c r="X71" s="237">
        <f>IF(S71="","",VLOOKUP(S71,Hormel!$AF$8:$AL$31,X$6))*2</f>
        <v>0</v>
      </c>
      <c r="Y71" s="237">
        <f>IF(T71="","",VLOOKUP(T71,Hormel!$AF$8:$AL$31,Y$6))*2</f>
        <v>0</v>
      </c>
      <c r="Z71" s="237">
        <f>IF(U71="","",VLOOKUP(U71,Hormel!$AF$8:$AL$31,Z$6))*2</f>
        <v>0</v>
      </c>
      <c r="AA71" s="237">
        <f>IF(V71="","",VLOOKUP(V71,Hormel!$AF$8:$AL$31,AA$6))*2</f>
        <v>0</v>
      </c>
      <c r="AB71" s="362">
        <v>0</v>
      </c>
      <c r="AC71" s="359">
        <v>0</v>
      </c>
      <c r="AD71" s="359">
        <v>0</v>
      </c>
      <c r="AE71" s="135">
        <v>0</v>
      </c>
      <c r="AF71" s="135">
        <v>0</v>
      </c>
      <c r="AG71" s="223">
        <f t="shared" si="1"/>
        <v>0</v>
      </c>
      <c r="AH71" s="196">
        <f t="shared" si="2"/>
        <v>0</v>
      </c>
      <c r="AI71" s="196"/>
      <c r="AJ71" s="261" t="s">
        <v>253</v>
      </c>
      <c r="AK71" s="196">
        <f>'Team Rank Work'!AO19</f>
        <v>0</v>
      </c>
      <c r="AL71" s="233">
        <v>162</v>
      </c>
      <c r="AM71" s="29"/>
      <c r="AN71" s="29"/>
      <c r="AO71" s="29"/>
    </row>
    <row r="72" spans="1:41" ht="13.5" customHeight="1" hidden="1">
      <c r="A72" s="189"/>
      <c r="B72" s="188"/>
      <c r="C72" s="257">
        <f>IF(D72="","",IF(C70="","",C70))</f>
      </c>
      <c r="D72" s="72"/>
      <c r="E72" s="192" t="s">
        <v>329</v>
      </c>
      <c r="F72" s="299"/>
      <c r="G72" s="135"/>
      <c r="H72" s="135"/>
      <c r="I72" s="135"/>
      <c r="J72" s="135"/>
      <c r="K72" s="135"/>
      <c r="L72" s="272"/>
      <c r="M72" s="272"/>
      <c r="N72" s="272"/>
      <c r="O72" s="272"/>
      <c r="P72" s="279"/>
      <c r="Q72" s="194">
        <f t="shared" si="0"/>
        <v>0</v>
      </c>
      <c r="R72" s="285"/>
      <c r="S72" s="282"/>
      <c r="T72" s="282"/>
      <c r="U72" s="282"/>
      <c r="V72" s="279"/>
      <c r="W72" s="237">
        <f>IF(R72="","",VLOOKUP(R72,Hormel!$AF$8:$AL$31,W$6))*2</f>
        <v>0</v>
      </c>
      <c r="X72" s="237">
        <f>IF(S72="","",VLOOKUP(S72,Hormel!$AF$8:$AL$31,X$6))*2</f>
        <v>0</v>
      </c>
      <c r="Y72" s="237">
        <f>IF(T72="","",VLOOKUP(T72,Hormel!$AF$8:$AL$31,Y$6))*2</f>
        <v>0</v>
      </c>
      <c r="Z72" s="237">
        <f>IF(U72="","",VLOOKUP(U72,Hormel!$AF$8:$AL$31,Z$6))*2</f>
        <v>0</v>
      </c>
      <c r="AA72" s="237">
        <f>IF(V72="","",VLOOKUP(V72,Hormel!$AF$8:$AL$31,AA$6))*2</f>
        <v>0</v>
      </c>
      <c r="AB72" s="362">
        <v>0</v>
      </c>
      <c r="AC72" s="359">
        <v>0</v>
      </c>
      <c r="AD72" s="359">
        <v>0</v>
      </c>
      <c r="AE72" s="135">
        <v>0</v>
      </c>
      <c r="AF72" s="135">
        <v>0</v>
      </c>
      <c r="AG72" s="223">
        <f t="shared" si="1"/>
        <v>0</v>
      </c>
      <c r="AH72" s="196">
        <f t="shared" si="2"/>
        <v>0</v>
      </c>
      <c r="AI72" s="196"/>
      <c r="AJ72" s="261" t="s">
        <v>257</v>
      </c>
      <c r="AK72" s="196">
        <f>'Team Rank Work'!AP19</f>
        <v>0</v>
      </c>
      <c r="AL72" s="233">
        <v>163</v>
      </c>
      <c r="AM72" s="29"/>
      <c r="AN72" s="29"/>
      <c r="AO72" s="29"/>
    </row>
    <row r="73" spans="1:41" ht="13.5" customHeight="1" hidden="1" thickBot="1">
      <c r="A73" s="189"/>
      <c r="B73" s="190"/>
      <c r="C73" s="258">
        <f>IF(D73="","",IF(C70="","",C70))</f>
      </c>
      <c r="D73" s="73"/>
      <c r="E73" s="193" t="s">
        <v>330</v>
      </c>
      <c r="F73" s="300"/>
      <c r="G73" s="136"/>
      <c r="H73" s="136"/>
      <c r="I73" s="136"/>
      <c r="J73" s="136"/>
      <c r="K73" s="136"/>
      <c r="L73" s="273"/>
      <c r="M73" s="273"/>
      <c r="N73" s="273"/>
      <c r="O73" s="273"/>
      <c r="P73" s="280"/>
      <c r="Q73" s="195">
        <f t="shared" si="0"/>
        <v>0</v>
      </c>
      <c r="R73" s="286"/>
      <c r="S73" s="287"/>
      <c r="T73" s="287"/>
      <c r="U73" s="287"/>
      <c r="V73" s="280"/>
      <c r="W73" s="238">
        <f>IF(R73="","",VLOOKUP(R73,Hormel!$AF$8:$AL$31,W$6))*2</f>
        <v>0</v>
      </c>
      <c r="X73" s="238">
        <f>IF(S73="","",VLOOKUP(S73,Hormel!$AF$8:$AL$31,X$6))*2</f>
        <v>0</v>
      </c>
      <c r="Y73" s="238">
        <f>IF(T73="","",VLOOKUP(T73,Hormel!$AF$8:$AL$31,Y$6))*2</f>
        <v>0</v>
      </c>
      <c r="Z73" s="238">
        <f>IF(U73="","",VLOOKUP(U73,Hormel!$AF$8:$AL$31,Z$6))*2</f>
        <v>0</v>
      </c>
      <c r="AA73" s="238">
        <f>IF(V73="","",VLOOKUP(V73,Hormel!$AF$8:$AL$31,AA$6))*2</f>
        <v>0</v>
      </c>
      <c r="AB73" s="363">
        <v>0</v>
      </c>
      <c r="AC73" s="360">
        <v>0</v>
      </c>
      <c r="AD73" s="360">
        <v>0</v>
      </c>
      <c r="AE73" s="136">
        <v>0</v>
      </c>
      <c r="AF73" s="136">
        <v>0</v>
      </c>
      <c r="AG73" s="224">
        <f t="shared" si="1"/>
        <v>0</v>
      </c>
      <c r="AH73" s="197">
        <f t="shared" si="2"/>
        <v>0</v>
      </c>
      <c r="AI73" s="197"/>
      <c r="AJ73" s="197" t="s">
        <v>27</v>
      </c>
      <c r="AK73" s="197">
        <f>'Team Rank Work'!AQ19</f>
        <v>0</v>
      </c>
      <c r="AL73" s="234">
        <v>164</v>
      </c>
      <c r="AM73" s="29"/>
      <c r="AN73" s="29"/>
      <c r="AO73" s="29"/>
    </row>
    <row r="74" spans="1:41" ht="13.5" customHeight="1" hidden="1">
      <c r="A74" s="189">
        <f>A70+1</f>
        <v>116</v>
      </c>
      <c r="B74" s="242" t="s">
        <v>91</v>
      </c>
      <c r="C74" s="271"/>
      <c r="D74" s="243"/>
      <c r="E74" s="244" t="s">
        <v>331</v>
      </c>
      <c r="F74" s="301"/>
      <c r="G74" s="245"/>
      <c r="H74" s="245"/>
      <c r="I74" s="245"/>
      <c r="J74" s="245"/>
      <c r="K74" s="245"/>
      <c r="L74" s="274"/>
      <c r="M74" s="274"/>
      <c r="N74" s="274"/>
      <c r="O74" s="274"/>
      <c r="P74" s="281"/>
      <c r="Q74" s="246">
        <f aca="true" t="shared" si="3" ref="Q74:Q137">SUM(N74:P74)</f>
        <v>0</v>
      </c>
      <c r="R74" s="288"/>
      <c r="S74" s="289"/>
      <c r="T74" s="289"/>
      <c r="U74" s="289"/>
      <c r="V74" s="281"/>
      <c r="W74" s="239">
        <f>IF(R74="","",VLOOKUP(R74,Hormel!$AF$8:$AL$31,W$6))*2</f>
        <v>0</v>
      </c>
      <c r="X74" s="239">
        <f>IF(S74="","",VLOOKUP(S74,Hormel!$AF$8:$AL$31,X$6))*2</f>
        <v>0</v>
      </c>
      <c r="Y74" s="239">
        <f>IF(T74="","",VLOOKUP(T74,Hormel!$AF$8:$AL$31,Y$6))*2</f>
        <v>0</v>
      </c>
      <c r="Z74" s="239">
        <f>IF(U74="","",VLOOKUP(U74,Hormel!$AF$8:$AL$31,Z$6))*2</f>
        <v>0</v>
      </c>
      <c r="AA74" s="239">
        <f>IF(V74="","",VLOOKUP(V74,Hormel!$AF$8:$AL$31,AA$6))*2</f>
        <v>0</v>
      </c>
      <c r="AB74" s="364">
        <v>0</v>
      </c>
      <c r="AC74" s="361">
        <v>0</v>
      </c>
      <c r="AD74" s="361">
        <v>0</v>
      </c>
      <c r="AE74" s="245">
        <v>0</v>
      </c>
      <c r="AF74" s="245">
        <v>0</v>
      </c>
      <c r="AG74" s="247">
        <f aca="true" t="shared" si="4" ref="AG74:AG137">COUNTIF(F74:P74,"=100")+COUNTIF(AB74:AF74,"=100")</f>
        <v>0</v>
      </c>
      <c r="AH74" s="248">
        <f aca="true" t="shared" si="5" ref="AH74:AH137">SUM(F74:P74)+SUM(AB74:AF74)</f>
        <v>0</v>
      </c>
      <c r="AI74" s="249"/>
      <c r="AJ74" s="196"/>
      <c r="AK74" s="248"/>
      <c r="AL74" s="233">
        <v>171</v>
      </c>
      <c r="AM74" s="29"/>
      <c r="AN74" s="29">
        <f>IF(C74&lt;&gt;"",1,0)</f>
        <v>0</v>
      </c>
      <c r="AO74" s="50"/>
    </row>
    <row r="75" spans="1:41" ht="13.5" customHeight="1" hidden="1">
      <c r="A75" s="189"/>
      <c r="B75" s="188"/>
      <c r="C75" s="257">
        <f>IF(D75="","",IF(C74="","",C74))</f>
      </c>
      <c r="D75" s="72"/>
      <c r="E75" s="192" t="s">
        <v>332</v>
      </c>
      <c r="F75" s="299"/>
      <c r="G75" s="135"/>
      <c r="H75" s="135"/>
      <c r="I75" s="135"/>
      <c r="J75" s="135"/>
      <c r="K75" s="135"/>
      <c r="L75" s="272"/>
      <c r="M75" s="272"/>
      <c r="N75" s="272"/>
      <c r="O75" s="272"/>
      <c r="P75" s="279"/>
      <c r="Q75" s="194">
        <f t="shared" si="3"/>
        <v>0</v>
      </c>
      <c r="R75" s="285"/>
      <c r="S75" s="282"/>
      <c r="T75" s="282"/>
      <c r="U75" s="282"/>
      <c r="V75" s="279"/>
      <c r="W75" s="237">
        <f>IF(R75="","",VLOOKUP(R75,Hormel!$AF$8:$AL$31,W$6))*2</f>
        <v>0</v>
      </c>
      <c r="X75" s="237">
        <f>IF(S75="","",VLOOKUP(S75,Hormel!$AF$8:$AL$31,X$6))*2</f>
        <v>0</v>
      </c>
      <c r="Y75" s="237">
        <f>IF(T75="","",VLOOKUP(T75,Hormel!$AF$8:$AL$31,Y$6))*2</f>
        <v>0</v>
      </c>
      <c r="Z75" s="237">
        <f>IF(U75="","",VLOOKUP(U75,Hormel!$AF$8:$AL$31,Z$6))*2</f>
        <v>0</v>
      </c>
      <c r="AA75" s="237">
        <f>IF(V75="","",VLOOKUP(V75,Hormel!$AF$8:$AL$31,AA$6))*2</f>
        <v>0</v>
      </c>
      <c r="AB75" s="362">
        <v>0</v>
      </c>
      <c r="AC75" s="359">
        <v>0</v>
      </c>
      <c r="AD75" s="359">
        <v>0</v>
      </c>
      <c r="AE75" s="135">
        <v>0</v>
      </c>
      <c r="AF75" s="135">
        <v>0</v>
      </c>
      <c r="AG75" s="223">
        <f t="shared" si="4"/>
        <v>0</v>
      </c>
      <c r="AH75" s="196">
        <f t="shared" si="5"/>
        <v>0</v>
      </c>
      <c r="AI75" s="196"/>
      <c r="AJ75" s="261" t="s">
        <v>253</v>
      </c>
      <c r="AK75" s="196">
        <f>'Team Rank Work'!AO20</f>
        <v>0</v>
      </c>
      <c r="AL75" s="233">
        <v>172</v>
      </c>
      <c r="AM75" s="29"/>
      <c r="AN75" s="29"/>
      <c r="AO75" s="29"/>
    </row>
    <row r="76" spans="1:41" ht="13.5" customHeight="1" hidden="1">
      <c r="A76" s="189"/>
      <c r="B76" s="188"/>
      <c r="C76" s="257">
        <f>IF(D76="","",IF(C74="","",C74))</f>
      </c>
      <c r="D76" s="72"/>
      <c r="E76" s="192" t="s">
        <v>333</v>
      </c>
      <c r="F76" s="299"/>
      <c r="G76" s="135"/>
      <c r="H76" s="135"/>
      <c r="I76" s="135"/>
      <c r="J76" s="135"/>
      <c r="K76" s="135"/>
      <c r="L76" s="272"/>
      <c r="M76" s="272"/>
      <c r="N76" s="272"/>
      <c r="O76" s="272"/>
      <c r="P76" s="279"/>
      <c r="Q76" s="194">
        <f t="shared" si="3"/>
        <v>0</v>
      </c>
      <c r="R76" s="285"/>
      <c r="S76" s="282"/>
      <c r="T76" s="282"/>
      <c r="U76" s="282"/>
      <c r="V76" s="279"/>
      <c r="W76" s="237">
        <f>IF(R76="","",VLOOKUP(R76,Hormel!$AF$8:$AL$31,W$6))*2</f>
        <v>0</v>
      </c>
      <c r="X76" s="237">
        <f>IF(S76="","",VLOOKUP(S76,Hormel!$AF$8:$AL$31,X$6))*2</f>
        <v>0</v>
      </c>
      <c r="Y76" s="237">
        <f>IF(T76="","",VLOOKUP(T76,Hormel!$AF$8:$AL$31,Y$6))*2</f>
        <v>0</v>
      </c>
      <c r="Z76" s="237">
        <f>IF(U76="","",VLOOKUP(U76,Hormel!$AF$8:$AL$31,Z$6))*2</f>
        <v>0</v>
      </c>
      <c r="AA76" s="237">
        <f>IF(V76="","",VLOOKUP(V76,Hormel!$AF$8:$AL$31,AA$6))*2</f>
        <v>0</v>
      </c>
      <c r="AB76" s="362">
        <v>0</v>
      </c>
      <c r="AC76" s="359">
        <v>0</v>
      </c>
      <c r="AD76" s="359">
        <v>0</v>
      </c>
      <c r="AE76" s="135">
        <v>0</v>
      </c>
      <c r="AF76" s="135">
        <v>0</v>
      </c>
      <c r="AG76" s="223">
        <f t="shared" si="4"/>
        <v>0</v>
      </c>
      <c r="AH76" s="196">
        <f t="shared" si="5"/>
        <v>0</v>
      </c>
      <c r="AI76" s="196"/>
      <c r="AJ76" s="261" t="s">
        <v>257</v>
      </c>
      <c r="AK76" s="196">
        <f>'Team Rank Work'!AP20</f>
        <v>0</v>
      </c>
      <c r="AL76" s="233">
        <v>173</v>
      </c>
      <c r="AM76" s="29"/>
      <c r="AN76" s="29"/>
      <c r="AO76" s="29"/>
    </row>
    <row r="77" spans="1:41" ht="13.5" customHeight="1" hidden="1" thickBot="1">
      <c r="A77" s="189"/>
      <c r="B77" s="190"/>
      <c r="C77" s="258">
        <f>IF(D77="","",IF(C74="","",C74))</f>
      </c>
      <c r="D77" s="73"/>
      <c r="E77" s="193" t="s">
        <v>334</v>
      </c>
      <c r="F77" s="300"/>
      <c r="G77" s="136"/>
      <c r="H77" s="136"/>
      <c r="I77" s="136"/>
      <c r="J77" s="136"/>
      <c r="K77" s="136"/>
      <c r="L77" s="273"/>
      <c r="M77" s="273"/>
      <c r="N77" s="273"/>
      <c r="O77" s="273"/>
      <c r="P77" s="280"/>
      <c r="Q77" s="195">
        <f t="shared" si="3"/>
        <v>0</v>
      </c>
      <c r="R77" s="286"/>
      <c r="S77" s="287"/>
      <c r="T77" s="287"/>
      <c r="U77" s="287"/>
      <c r="V77" s="280"/>
      <c r="W77" s="238">
        <f>IF(R77="","",VLOOKUP(R77,Hormel!$AF$8:$AL$31,W$6))*2</f>
        <v>0</v>
      </c>
      <c r="X77" s="238">
        <f>IF(S77="","",VLOOKUP(S77,Hormel!$AF$8:$AL$31,X$6))*2</f>
        <v>0</v>
      </c>
      <c r="Y77" s="238">
        <f>IF(T77="","",VLOOKUP(T77,Hormel!$AF$8:$AL$31,Y$6))*2</f>
        <v>0</v>
      </c>
      <c r="Z77" s="238">
        <f>IF(U77="","",VLOOKUP(U77,Hormel!$AF$8:$AL$31,Z$6))*2</f>
        <v>0</v>
      </c>
      <c r="AA77" s="238">
        <f>IF(V77="","",VLOOKUP(V77,Hormel!$AF$8:$AL$31,AA$6))*2</f>
        <v>0</v>
      </c>
      <c r="AB77" s="363">
        <v>0</v>
      </c>
      <c r="AC77" s="360">
        <v>0</v>
      </c>
      <c r="AD77" s="360">
        <v>0</v>
      </c>
      <c r="AE77" s="136">
        <v>0</v>
      </c>
      <c r="AF77" s="136">
        <v>0</v>
      </c>
      <c r="AG77" s="224">
        <f t="shared" si="4"/>
        <v>0</v>
      </c>
      <c r="AH77" s="197">
        <f t="shared" si="5"/>
        <v>0</v>
      </c>
      <c r="AI77" s="197"/>
      <c r="AJ77" s="197" t="s">
        <v>27</v>
      </c>
      <c r="AK77" s="197">
        <f>'Team Rank Work'!AQ20</f>
        <v>0</v>
      </c>
      <c r="AL77" s="234">
        <v>174</v>
      </c>
      <c r="AM77" s="29"/>
      <c r="AN77" s="29"/>
      <c r="AO77" s="29"/>
    </row>
    <row r="78" spans="1:41" ht="13.5" customHeight="1" hidden="1">
      <c r="A78" s="189">
        <f>A74+1</f>
        <v>117</v>
      </c>
      <c r="B78" s="242" t="s">
        <v>92</v>
      </c>
      <c r="C78" s="271"/>
      <c r="D78" s="243"/>
      <c r="E78" s="244" t="s">
        <v>335</v>
      </c>
      <c r="F78" s="301"/>
      <c r="G78" s="245"/>
      <c r="H78" s="245"/>
      <c r="I78" s="245"/>
      <c r="J78" s="245"/>
      <c r="K78" s="245"/>
      <c r="L78" s="274"/>
      <c r="M78" s="274"/>
      <c r="N78" s="274"/>
      <c r="O78" s="274"/>
      <c r="P78" s="281"/>
      <c r="Q78" s="246">
        <f t="shared" si="3"/>
        <v>0</v>
      </c>
      <c r="R78" s="288"/>
      <c r="S78" s="289"/>
      <c r="T78" s="289"/>
      <c r="U78" s="289"/>
      <c r="V78" s="281"/>
      <c r="W78" s="239">
        <f>IF(R78="","",VLOOKUP(R78,Hormel!$AF$8:$AL$31,W$6))*2</f>
        <v>0</v>
      </c>
      <c r="X78" s="239">
        <f>IF(S78="","",VLOOKUP(S78,Hormel!$AF$8:$AL$31,X$6))*2</f>
        <v>0</v>
      </c>
      <c r="Y78" s="239">
        <f>IF(T78="","",VLOOKUP(T78,Hormel!$AF$8:$AL$31,Y$6))*2</f>
        <v>0</v>
      </c>
      <c r="Z78" s="239">
        <f>IF(U78="","",VLOOKUP(U78,Hormel!$AF$8:$AL$31,Z$6))*2</f>
        <v>0</v>
      </c>
      <c r="AA78" s="239">
        <f>IF(V78="","",VLOOKUP(V78,Hormel!$AF$8:$AL$31,AA$6))*2</f>
        <v>0</v>
      </c>
      <c r="AB78" s="364">
        <v>0</v>
      </c>
      <c r="AC78" s="361">
        <v>0</v>
      </c>
      <c r="AD78" s="361">
        <v>0</v>
      </c>
      <c r="AE78" s="245">
        <v>0</v>
      </c>
      <c r="AF78" s="245">
        <v>0</v>
      </c>
      <c r="AG78" s="247">
        <f t="shared" si="4"/>
        <v>0</v>
      </c>
      <c r="AH78" s="248">
        <f t="shared" si="5"/>
        <v>0</v>
      </c>
      <c r="AI78" s="249"/>
      <c r="AJ78" s="196"/>
      <c r="AK78" s="248"/>
      <c r="AL78" s="233">
        <v>181</v>
      </c>
      <c r="AM78" s="29"/>
      <c r="AN78" s="29">
        <f>IF(C78&lt;&gt;"",1,0)</f>
        <v>0</v>
      </c>
      <c r="AO78" s="50"/>
    </row>
    <row r="79" spans="1:100" ht="13.5" customHeight="1" hidden="1">
      <c r="A79" s="189"/>
      <c r="B79" s="188"/>
      <c r="C79" s="257">
        <f>IF(D79="","",IF(C78="","",C78))</f>
      </c>
      <c r="D79" s="72"/>
      <c r="E79" s="192" t="s">
        <v>336</v>
      </c>
      <c r="F79" s="299"/>
      <c r="G79" s="135"/>
      <c r="H79" s="135"/>
      <c r="I79" s="135"/>
      <c r="J79" s="135"/>
      <c r="K79" s="135"/>
      <c r="L79" s="272"/>
      <c r="M79" s="272"/>
      <c r="N79" s="272"/>
      <c r="O79" s="272"/>
      <c r="P79" s="279"/>
      <c r="Q79" s="194">
        <f t="shared" si="3"/>
        <v>0</v>
      </c>
      <c r="R79" s="285"/>
      <c r="S79" s="282"/>
      <c r="T79" s="282"/>
      <c r="U79" s="282"/>
      <c r="V79" s="279"/>
      <c r="W79" s="237">
        <f>IF(R79="","",VLOOKUP(R79,Hormel!$AF$8:$AL$31,W$6))*2</f>
        <v>0</v>
      </c>
      <c r="X79" s="237">
        <f>IF(S79="","",VLOOKUP(S79,Hormel!$AF$8:$AL$31,X$6))*2</f>
        <v>0</v>
      </c>
      <c r="Y79" s="237">
        <f>IF(T79="","",VLOOKUP(T79,Hormel!$AF$8:$AL$31,Y$6))*2</f>
        <v>0</v>
      </c>
      <c r="Z79" s="237">
        <f>IF(U79="","",VLOOKUP(U79,Hormel!$AF$8:$AL$31,Z$6))*2</f>
        <v>0</v>
      </c>
      <c r="AA79" s="237">
        <f>IF(V79="","",VLOOKUP(V79,Hormel!$AF$8:$AL$31,AA$6))*2</f>
        <v>0</v>
      </c>
      <c r="AB79" s="362">
        <v>0</v>
      </c>
      <c r="AC79" s="359">
        <v>0</v>
      </c>
      <c r="AD79" s="359">
        <v>0</v>
      </c>
      <c r="AE79" s="135">
        <v>0</v>
      </c>
      <c r="AF79" s="135">
        <v>0</v>
      </c>
      <c r="AG79" s="223">
        <f t="shared" si="4"/>
        <v>0</v>
      </c>
      <c r="AH79" s="196">
        <f t="shared" si="5"/>
        <v>0</v>
      </c>
      <c r="AI79" s="196"/>
      <c r="AJ79" s="261" t="s">
        <v>253</v>
      </c>
      <c r="AK79" s="196">
        <f>'Team Rank Work'!AO21</f>
        <v>0</v>
      </c>
      <c r="AL79" s="233">
        <v>182</v>
      </c>
      <c r="AM79" s="29"/>
      <c r="AN79" s="29"/>
      <c r="AO79" s="29"/>
      <c r="CV79" s="8"/>
    </row>
    <row r="80" spans="1:41" ht="13.5" customHeight="1" hidden="1">
      <c r="A80" s="189"/>
      <c r="B80" s="188"/>
      <c r="C80" s="257">
        <f>IF(D80="","",IF(C78="","",C78))</f>
      </c>
      <c r="D80" s="72"/>
      <c r="E80" s="192" t="s">
        <v>337</v>
      </c>
      <c r="F80" s="299"/>
      <c r="G80" s="135"/>
      <c r="H80" s="135"/>
      <c r="I80" s="135"/>
      <c r="J80" s="135"/>
      <c r="K80" s="135"/>
      <c r="L80" s="272"/>
      <c r="M80" s="272"/>
      <c r="N80" s="272"/>
      <c r="O80" s="272"/>
      <c r="P80" s="279"/>
      <c r="Q80" s="194">
        <f t="shared" si="3"/>
        <v>0</v>
      </c>
      <c r="R80" s="285"/>
      <c r="S80" s="282"/>
      <c r="T80" s="282"/>
      <c r="U80" s="282"/>
      <c r="V80" s="279"/>
      <c r="W80" s="237">
        <f>IF(R80="","",VLOOKUP(R80,Hormel!$AF$8:$AL$31,W$6))*2</f>
        <v>0</v>
      </c>
      <c r="X80" s="237">
        <f>IF(S80="","",VLOOKUP(S80,Hormel!$AF$8:$AL$31,X$6))*2</f>
        <v>0</v>
      </c>
      <c r="Y80" s="237">
        <f>IF(T80="","",VLOOKUP(T80,Hormel!$AF$8:$AL$31,Y$6))*2</f>
        <v>0</v>
      </c>
      <c r="Z80" s="237">
        <f>IF(U80="","",VLOOKUP(U80,Hormel!$AF$8:$AL$31,Z$6))*2</f>
        <v>0</v>
      </c>
      <c r="AA80" s="237">
        <f>IF(V80="","",VLOOKUP(V80,Hormel!$AF$8:$AL$31,AA$6))*2</f>
        <v>0</v>
      </c>
      <c r="AB80" s="362">
        <v>0</v>
      </c>
      <c r="AC80" s="359">
        <v>0</v>
      </c>
      <c r="AD80" s="359">
        <v>0</v>
      </c>
      <c r="AE80" s="135">
        <v>0</v>
      </c>
      <c r="AF80" s="135">
        <v>0</v>
      </c>
      <c r="AG80" s="223">
        <f t="shared" si="4"/>
        <v>0</v>
      </c>
      <c r="AH80" s="196">
        <f t="shared" si="5"/>
        <v>0</v>
      </c>
      <c r="AI80" s="196"/>
      <c r="AJ80" s="261" t="s">
        <v>257</v>
      </c>
      <c r="AK80" s="196">
        <f>'Team Rank Work'!AP21</f>
        <v>0</v>
      </c>
      <c r="AL80" s="233">
        <v>183</v>
      </c>
      <c r="AM80" s="29"/>
      <c r="AN80" s="29"/>
      <c r="AO80" s="29"/>
    </row>
    <row r="81" spans="1:41" ht="13.5" customHeight="1" hidden="1">
      <c r="A81" s="189"/>
      <c r="B81" s="190"/>
      <c r="C81" s="258">
        <f>IF(D81="","",IF(C78="","",C78))</f>
      </c>
      <c r="D81" s="73"/>
      <c r="E81" s="193" t="s">
        <v>338</v>
      </c>
      <c r="F81" s="300"/>
      <c r="G81" s="136"/>
      <c r="H81" s="136"/>
      <c r="I81" s="136"/>
      <c r="J81" s="136"/>
      <c r="K81" s="136"/>
      <c r="L81" s="273"/>
      <c r="M81" s="273"/>
      <c r="N81" s="273"/>
      <c r="O81" s="273"/>
      <c r="P81" s="280"/>
      <c r="Q81" s="195">
        <f t="shared" si="3"/>
        <v>0</v>
      </c>
      <c r="R81" s="286"/>
      <c r="S81" s="287"/>
      <c r="T81" s="287"/>
      <c r="U81" s="287"/>
      <c r="V81" s="280"/>
      <c r="W81" s="238">
        <f>IF(R81="","",VLOOKUP(R81,Hormel!$AF$8:$AL$31,W$6))*2</f>
        <v>0</v>
      </c>
      <c r="X81" s="238">
        <f>IF(S81="","",VLOOKUP(S81,Hormel!$AF$8:$AL$31,X$6))*2</f>
        <v>0</v>
      </c>
      <c r="Y81" s="238">
        <f>IF(T81="","",VLOOKUP(T81,Hormel!$AF$8:$AL$31,Y$6))*2</f>
        <v>0</v>
      </c>
      <c r="Z81" s="238">
        <f>IF(U81="","",VLOOKUP(U81,Hormel!$AF$8:$AL$31,Z$6))*2</f>
        <v>0</v>
      </c>
      <c r="AA81" s="238">
        <f>IF(V81="","",VLOOKUP(V81,Hormel!$AF$8:$AL$31,AA$6))*2</f>
        <v>0</v>
      </c>
      <c r="AB81" s="363">
        <v>0</v>
      </c>
      <c r="AC81" s="360">
        <v>0</v>
      </c>
      <c r="AD81" s="360">
        <v>0</v>
      </c>
      <c r="AE81" s="136">
        <v>0</v>
      </c>
      <c r="AF81" s="136">
        <v>0</v>
      </c>
      <c r="AG81" s="224">
        <f t="shared" si="4"/>
        <v>0</v>
      </c>
      <c r="AH81" s="197">
        <f t="shared" si="5"/>
        <v>0</v>
      </c>
      <c r="AI81" s="197"/>
      <c r="AJ81" s="197" t="s">
        <v>27</v>
      </c>
      <c r="AK81" s="197">
        <f>'Team Rank Work'!AQ21</f>
        <v>0</v>
      </c>
      <c r="AL81" s="234">
        <v>184</v>
      </c>
      <c r="AM81" s="29"/>
      <c r="AN81" s="29"/>
      <c r="AO81" s="29"/>
    </row>
    <row r="82" spans="1:41" ht="13.5" customHeight="1" hidden="1">
      <c r="A82" s="189">
        <f>A78+1</f>
        <v>118</v>
      </c>
      <c r="B82" s="242" t="s">
        <v>93</v>
      </c>
      <c r="C82" s="270"/>
      <c r="D82" s="243"/>
      <c r="E82" s="244" t="s">
        <v>339</v>
      </c>
      <c r="F82" s="301"/>
      <c r="G82" s="245"/>
      <c r="H82" s="245"/>
      <c r="I82" s="245"/>
      <c r="J82" s="245"/>
      <c r="K82" s="245"/>
      <c r="L82" s="274"/>
      <c r="M82" s="274"/>
      <c r="N82" s="274"/>
      <c r="O82" s="274"/>
      <c r="P82" s="281"/>
      <c r="Q82" s="246">
        <f t="shared" si="3"/>
        <v>0</v>
      </c>
      <c r="R82" s="288"/>
      <c r="S82" s="289"/>
      <c r="T82" s="289"/>
      <c r="U82" s="289"/>
      <c r="V82" s="281"/>
      <c r="W82" s="239">
        <f>IF(R82="","",VLOOKUP(R82,Hormel!$AF$8:$AL$31,W$6))*2</f>
        <v>0</v>
      </c>
      <c r="X82" s="239">
        <f>IF(S82="","",VLOOKUP(S82,Hormel!$AF$8:$AL$31,X$6))*2</f>
        <v>0</v>
      </c>
      <c r="Y82" s="239">
        <f>IF(T82="","",VLOOKUP(T82,Hormel!$AF$8:$AL$31,Y$6))*2</f>
        <v>0</v>
      </c>
      <c r="Z82" s="239">
        <f>IF(U82="","",VLOOKUP(U82,Hormel!$AF$8:$AL$31,Z$6))*2</f>
        <v>0</v>
      </c>
      <c r="AA82" s="239">
        <f>IF(V82="","",VLOOKUP(V82,Hormel!$AF$8:$AL$31,AA$6))*2</f>
        <v>0</v>
      </c>
      <c r="AB82" s="364">
        <v>0</v>
      </c>
      <c r="AC82" s="361">
        <v>0</v>
      </c>
      <c r="AD82" s="361">
        <v>0</v>
      </c>
      <c r="AE82" s="245">
        <v>0</v>
      </c>
      <c r="AF82" s="245">
        <v>0</v>
      </c>
      <c r="AG82" s="247">
        <f t="shared" si="4"/>
        <v>0</v>
      </c>
      <c r="AH82" s="248">
        <f t="shared" si="5"/>
        <v>0</v>
      </c>
      <c r="AI82" s="249"/>
      <c r="AJ82" s="196"/>
      <c r="AK82" s="248"/>
      <c r="AL82" s="233">
        <v>191</v>
      </c>
      <c r="AM82" s="29"/>
      <c r="AN82" s="29">
        <f>IF(C82&lt;&gt;"",1,0)</f>
        <v>0</v>
      </c>
      <c r="AO82" s="50"/>
    </row>
    <row r="83" spans="1:41" ht="13.5" customHeight="1" hidden="1">
      <c r="A83" s="189"/>
      <c r="B83" s="188"/>
      <c r="C83" s="257">
        <f>IF(D83="","",IF(C82="","",C82))</f>
      </c>
      <c r="D83" s="72"/>
      <c r="E83" s="192" t="s">
        <v>340</v>
      </c>
      <c r="F83" s="299"/>
      <c r="G83" s="135"/>
      <c r="H83" s="135"/>
      <c r="I83" s="135"/>
      <c r="J83" s="135"/>
      <c r="K83" s="135"/>
      <c r="L83" s="272"/>
      <c r="M83" s="272"/>
      <c r="N83" s="272"/>
      <c r="O83" s="272"/>
      <c r="P83" s="279"/>
      <c r="Q83" s="194">
        <f t="shared" si="3"/>
        <v>0</v>
      </c>
      <c r="R83" s="285"/>
      <c r="S83" s="282"/>
      <c r="T83" s="282"/>
      <c r="U83" s="282"/>
      <c r="V83" s="279"/>
      <c r="W83" s="237">
        <f>IF(R83="","",VLOOKUP(R83,Hormel!$AF$8:$AL$31,W$6))*2</f>
        <v>0</v>
      </c>
      <c r="X83" s="237">
        <f>IF(S83="","",VLOOKUP(S83,Hormel!$AF$8:$AL$31,X$6))*2</f>
        <v>0</v>
      </c>
      <c r="Y83" s="237">
        <f>IF(T83="","",VLOOKUP(T83,Hormel!$AF$8:$AL$31,Y$6))*2</f>
        <v>0</v>
      </c>
      <c r="Z83" s="237">
        <f>IF(U83="","",VLOOKUP(U83,Hormel!$AF$8:$AL$31,Z$6))*2</f>
        <v>0</v>
      </c>
      <c r="AA83" s="237">
        <f>IF(V83="","",VLOOKUP(V83,Hormel!$AF$8:$AL$31,AA$6))*2</f>
        <v>0</v>
      </c>
      <c r="AB83" s="362">
        <v>0</v>
      </c>
      <c r="AC83" s="359">
        <v>0</v>
      </c>
      <c r="AD83" s="359">
        <v>0</v>
      </c>
      <c r="AE83" s="135">
        <v>0</v>
      </c>
      <c r="AF83" s="135">
        <v>0</v>
      </c>
      <c r="AG83" s="223">
        <f t="shared" si="4"/>
        <v>0</v>
      </c>
      <c r="AH83" s="196">
        <f t="shared" si="5"/>
        <v>0</v>
      </c>
      <c r="AI83" s="196"/>
      <c r="AJ83" s="261" t="s">
        <v>253</v>
      </c>
      <c r="AK83" s="196">
        <f>'Team Rank Work'!AO22</f>
        <v>0</v>
      </c>
      <c r="AL83" s="233">
        <v>192</v>
      </c>
      <c r="AM83" s="29"/>
      <c r="AN83" s="29"/>
      <c r="AO83" s="29"/>
    </row>
    <row r="84" spans="1:41" ht="13.5" customHeight="1" hidden="1">
      <c r="A84" s="189"/>
      <c r="B84" s="188"/>
      <c r="C84" s="257">
        <f>IF(D84="","",IF(C82="","",C82))</f>
      </c>
      <c r="D84" s="72"/>
      <c r="E84" s="192" t="s">
        <v>341</v>
      </c>
      <c r="F84" s="299"/>
      <c r="G84" s="135"/>
      <c r="H84" s="135"/>
      <c r="I84" s="135"/>
      <c r="J84" s="135"/>
      <c r="K84" s="135"/>
      <c r="L84" s="272"/>
      <c r="M84" s="272"/>
      <c r="N84" s="272"/>
      <c r="O84" s="272"/>
      <c r="P84" s="279"/>
      <c r="Q84" s="194">
        <f t="shared" si="3"/>
        <v>0</v>
      </c>
      <c r="R84" s="285"/>
      <c r="S84" s="282"/>
      <c r="T84" s="282"/>
      <c r="U84" s="282"/>
      <c r="V84" s="279"/>
      <c r="W84" s="237">
        <f>IF(R84="","",VLOOKUP(R84,Hormel!$AF$8:$AL$31,W$6))*2</f>
        <v>0</v>
      </c>
      <c r="X84" s="237">
        <f>IF(S84="","",VLOOKUP(S84,Hormel!$AF$8:$AL$31,X$6))*2</f>
        <v>0</v>
      </c>
      <c r="Y84" s="237">
        <f>IF(T84="","",VLOOKUP(T84,Hormel!$AF$8:$AL$31,Y$6))*2</f>
        <v>0</v>
      </c>
      <c r="Z84" s="237">
        <f>IF(U84="","",VLOOKUP(U84,Hormel!$AF$8:$AL$31,Z$6))*2</f>
        <v>0</v>
      </c>
      <c r="AA84" s="237">
        <f>IF(V84="","",VLOOKUP(V84,Hormel!$AF$8:$AL$31,AA$6))*2</f>
        <v>0</v>
      </c>
      <c r="AB84" s="362">
        <v>0</v>
      </c>
      <c r="AC84" s="359">
        <v>0</v>
      </c>
      <c r="AD84" s="359">
        <v>0</v>
      </c>
      <c r="AE84" s="135">
        <v>0</v>
      </c>
      <c r="AF84" s="135">
        <v>0</v>
      </c>
      <c r="AG84" s="223">
        <f t="shared" si="4"/>
        <v>0</v>
      </c>
      <c r="AH84" s="196">
        <f t="shared" si="5"/>
        <v>0</v>
      </c>
      <c r="AI84" s="196"/>
      <c r="AJ84" s="261" t="s">
        <v>257</v>
      </c>
      <c r="AK84" s="196">
        <f>'Team Rank Work'!AP22</f>
        <v>0</v>
      </c>
      <c r="AL84" s="233">
        <v>193</v>
      </c>
      <c r="AM84" s="29"/>
      <c r="AN84" s="29"/>
      <c r="AO84" s="29"/>
    </row>
    <row r="85" spans="1:41" ht="13.5" customHeight="1" hidden="1">
      <c r="A85" s="189"/>
      <c r="B85" s="190"/>
      <c r="C85" s="258">
        <f>IF(D85="","",IF(C82="","",C82))</f>
      </c>
      <c r="D85" s="73"/>
      <c r="E85" s="193" t="s">
        <v>342</v>
      </c>
      <c r="F85" s="300"/>
      <c r="G85" s="136"/>
      <c r="H85" s="136"/>
      <c r="I85" s="136"/>
      <c r="J85" s="136"/>
      <c r="K85" s="136"/>
      <c r="L85" s="273"/>
      <c r="M85" s="273"/>
      <c r="N85" s="273"/>
      <c r="O85" s="273"/>
      <c r="P85" s="280"/>
      <c r="Q85" s="195">
        <f t="shared" si="3"/>
        <v>0</v>
      </c>
      <c r="R85" s="286"/>
      <c r="S85" s="287"/>
      <c r="T85" s="287"/>
      <c r="U85" s="287"/>
      <c r="V85" s="280"/>
      <c r="W85" s="238">
        <f>IF(R85="","",VLOOKUP(R85,Hormel!$AF$8:$AL$31,W$6))*2</f>
        <v>0</v>
      </c>
      <c r="X85" s="238">
        <f>IF(S85="","",VLOOKUP(S85,Hormel!$AF$8:$AL$31,X$6))*2</f>
        <v>0</v>
      </c>
      <c r="Y85" s="238">
        <f>IF(T85="","",VLOOKUP(T85,Hormel!$AF$8:$AL$31,Y$6))*2</f>
        <v>0</v>
      </c>
      <c r="Z85" s="238">
        <f>IF(U85="","",VLOOKUP(U85,Hormel!$AF$8:$AL$31,Z$6))*2</f>
        <v>0</v>
      </c>
      <c r="AA85" s="238">
        <f>IF(V85="","",VLOOKUP(V85,Hormel!$AF$8:$AL$31,AA$6))*2</f>
        <v>0</v>
      </c>
      <c r="AB85" s="363">
        <v>0</v>
      </c>
      <c r="AC85" s="360">
        <v>0</v>
      </c>
      <c r="AD85" s="360">
        <v>0</v>
      </c>
      <c r="AE85" s="136">
        <v>0</v>
      </c>
      <c r="AF85" s="136">
        <v>0</v>
      </c>
      <c r="AG85" s="224">
        <f t="shared" si="4"/>
        <v>0</v>
      </c>
      <c r="AH85" s="197">
        <f t="shared" si="5"/>
        <v>0</v>
      </c>
      <c r="AI85" s="197"/>
      <c r="AJ85" s="197" t="s">
        <v>27</v>
      </c>
      <c r="AK85" s="197">
        <f>'Team Rank Work'!AQ22</f>
        <v>0</v>
      </c>
      <c r="AL85" s="234">
        <v>194</v>
      </c>
      <c r="AM85" s="29"/>
      <c r="AN85" s="29"/>
      <c r="AO85" s="29"/>
    </row>
    <row r="86" spans="1:41" ht="13.5" customHeight="1" hidden="1">
      <c r="A86" s="189">
        <f>A82+1</f>
        <v>119</v>
      </c>
      <c r="B86" s="242" t="s">
        <v>94</v>
      </c>
      <c r="C86" s="270"/>
      <c r="D86" s="243"/>
      <c r="E86" s="244" t="s">
        <v>343</v>
      </c>
      <c r="F86" s="301"/>
      <c r="G86" s="245"/>
      <c r="H86" s="245"/>
      <c r="I86" s="245"/>
      <c r="J86" s="245"/>
      <c r="K86" s="245"/>
      <c r="L86" s="274"/>
      <c r="M86" s="274"/>
      <c r="N86" s="274"/>
      <c r="O86" s="274"/>
      <c r="P86" s="281"/>
      <c r="Q86" s="246">
        <f t="shared" si="3"/>
        <v>0</v>
      </c>
      <c r="R86" s="288"/>
      <c r="S86" s="289"/>
      <c r="T86" s="289"/>
      <c r="U86" s="289"/>
      <c r="V86" s="281"/>
      <c r="W86" s="239">
        <f>IF(R86="","",VLOOKUP(R86,Hormel!$AF$8:$AL$31,W$6))*2</f>
        <v>0</v>
      </c>
      <c r="X86" s="239">
        <f>IF(S86="","",VLOOKUP(S86,Hormel!$AF$8:$AL$31,X$6))*2</f>
        <v>0</v>
      </c>
      <c r="Y86" s="239">
        <f>IF(T86="","",VLOOKUP(T86,Hormel!$AF$8:$AL$31,Y$6))*2</f>
        <v>0</v>
      </c>
      <c r="Z86" s="239">
        <f>IF(U86="","",VLOOKUP(U86,Hormel!$AF$8:$AL$31,Z$6))*2</f>
        <v>0</v>
      </c>
      <c r="AA86" s="239">
        <f>IF(V86="","",VLOOKUP(V86,Hormel!$AF$8:$AL$31,AA$6))*2</f>
        <v>0</v>
      </c>
      <c r="AB86" s="364">
        <v>0</v>
      </c>
      <c r="AC86" s="361">
        <v>0</v>
      </c>
      <c r="AD86" s="361">
        <v>0</v>
      </c>
      <c r="AE86" s="245">
        <v>0</v>
      </c>
      <c r="AF86" s="245">
        <v>0</v>
      </c>
      <c r="AG86" s="247">
        <f t="shared" si="4"/>
        <v>0</v>
      </c>
      <c r="AH86" s="248">
        <f t="shared" si="5"/>
        <v>0</v>
      </c>
      <c r="AI86" s="249"/>
      <c r="AJ86" s="196"/>
      <c r="AK86" s="248"/>
      <c r="AL86" s="233">
        <v>201</v>
      </c>
      <c r="AM86" s="29"/>
      <c r="AN86" s="29">
        <f>IF(C86&lt;&gt;"",1,0)</f>
        <v>0</v>
      </c>
      <c r="AO86" s="50"/>
    </row>
    <row r="87" spans="1:41" ht="13.5" customHeight="1" hidden="1">
      <c r="A87" s="189"/>
      <c r="B87" s="188"/>
      <c r="C87" s="257">
        <f>IF(D87="","",IF(C86="","",C86))</f>
      </c>
      <c r="D87" s="72"/>
      <c r="E87" s="192" t="s">
        <v>344</v>
      </c>
      <c r="F87" s="299"/>
      <c r="G87" s="135"/>
      <c r="H87" s="135"/>
      <c r="I87" s="135"/>
      <c r="J87" s="135"/>
      <c r="K87" s="135"/>
      <c r="L87" s="272"/>
      <c r="M87" s="272"/>
      <c r="N87" s="272"/>
      <c r="O87" s="272"/>
      <c r="P87" s="279"/>
      <c r="Q87" s="194">
        <f t="shared" si="3"/>
        <v>0</v>
      </c>
      <c r="R87" s="285"/>
      <c r="S87" s="282"/>
      <c r="T87" s="282"/>
      <c r="U87" s="282"/>
      <c r="V87" s="279"/>
      <c r="W87" s="237">
        <f>IF(R87="","",VLOOKUP(R87,Hormel!$AF$8:$AL$31,W$6))*2</f>
        <v>0</v>
      </c>
      <c r="X87" s="237">
        <f>IF(S87="","",VLOOKUP(S87,Hormel!$AF$8:$AL$31,X$6))*2</f>
        <v>0</v>
      </c>
      <c r="Y87" s="237">
        <f>IF(T87="","",VLOOKUP(T87,Hormel!$AF$8:$AL$31,Y$6))*2</f>
        <v>0</v>
      </c>
      <c r="Z87" s="237">
        <f>IF(U87="","",VLOOKUP(U87,Hormel!$AF$8:$AL$31,Z$6))*2</f>
        <v>0</v>
      </c>
      <c r="AA87" s="237">
        <f>IF(V87="","",VLOOKUP(V87,Hormel!$AF$8:$AL$31,AA$6))*2</f>
        <v>0</v>
      </c>
      <c r="AB87" s="362">
        <v>0</v>
      </c>
      <c r="AC87" s="359">
        <v>0</v>
      </c>
      <c r="AD87" s="359">
        <v>0</v>
      </c>
      <c r="AE87" s="135">
        <v>0</v>
      </c>
      <c r="AF87" s="135">
        <v>0</v>
      </c>
      <c r="AG87" s="223">
        <f t="shared" si="4"/>
        <v>0</v>
      </c>
      <c r="AH87" s="196">
        <f t="shared" si="5"/>
        <v>0</v>
      </c>
      <c r="AI87" s="196"/>
      <c r="AJ87" s="261" t="s">
        <v>253</v>
      </c>
      <c r="AK87" s="196">
        <f>'Team Rank Work'!AO23</f>
        <v>0</v>
      </c>
      <c r="AL87" s="233">
        <v>202</v>
      </c>
      <c r="AM87" s="29"/>
      <c r="AN87" s="29"/>
      <c r="AO87" s="29"/>
    </row>
    <row r="88" spans="1:41" ht="13.5" customHeight="1" hidden="1">
      <c r="A88" s="189"/>
      <c r="B88" s="188"/>
      <c r="C88" s="257">
        <f>IF(D88="","",IF(C86="","",C86))</f>
      </c>
      <c r="D88" s="72"/>
      <c r="E88" s="192" t="s">
        <v>345</v>
      </c>
      <c r="F88" s="299"/>
      <c r="G88" s="135"/>
      <c r="H88" s="135"/>
      <c r="I88" s="135"/>
      <c r="J88" s="135"/>
      <c r="K88" s="135"/>
      <c r="L88" s="272"/>
      <c r="M88" s="272"/>
      <c r="N88" s="272"/>
      <c r="O88" s="272"/>
      <c r="P88" s="279"/>
      <c r="Q88" s="194">
        <f t="shared" si="3"/>
        <v>0</v>
      </c>
      <c r="R88" s="285"/>
      <c r="S88" s="282"/>
      <c r="T88" s="282"/>
      <c r="U88" s="282"/>
      <c r="V88" s="279"/>
      <c r="W88" s="237">
        <f>IF(R88="","",VLOOKUP(R88,Hormel!$AF$8:$AL$31,W$6))*2</f>
        <v>0</v>
      </c>
      <c r="X88" s="237">
        <f>IF(S88="","",VLOOKUP(S88,Hormel!$AF$8:$AL$31,X$6))*2</f>
        <v>0</v>
      </c>
      <c r="Y88" s="237">
        <f>IF(T88="","",VLOOKUP(T88,Hormel!$AF$8:$AL$31,Y$6))*2</f>
        <v>0</v>
      </c>
      <c r="Z88" s="237">
        <f>IF(U88="","",VLOOKUP(U88,Hormel!$AF$8:$AL$31,Z$6))*2</f>
        <v>0</v>
      </c>
      <c r="AA88" s="237">
        <f>IF(V88="","",VLOOKUP(V88,Hormel!$AF$8:$AL$31,AA$6))*2</f>
        <v>0</v>
      </c>
      <c r="AB88" s="362">
        <v>0</v>
      </c>
      <c r="AC88" s="359">
        <v>0</v>
      </c>
      <c r="AD88" s="359">
        <v>0</v>
      </c>
      <c r="AE88" s="135">
        <v>0</v>
      </c>
      <c r="AF88" s="135">
        <v>0</v>
      </c>
      <c r="AG88" s="223">
        <f t="shared" si="4"/>
        <v>0</v>
      </c>
      <c r="AH88" s="196">
        <f t="shared" si="5"/>
        <v>0</v>
      </c>
      <c r="AI88" s="196"/>
      <c r="AJ88" s="261" t="s">
        <v>257</v>
      </c>
      <c r="AK88" s="196">
        <f>'Team Rank Work'!AP23</f>
        <v>0</v>
      </c>
      <c r="AL88" s="233">
        <v>203</v>
      </c>
      <c r="AM88" s="29"/>
      <c r="AN88" s="29"/>
      <c r="AO88" s="29"/>
    </row>
    <row r="89" spans="1:41" ht="13.5" customHeight="1" hidden="1" thickBot="1">
      <c r="A89" s="189"/>
      <c r="B89" s="190"/>
      <c r="C89" s="258">
        <f>IF(D89="","",IF(C86="","",C86))</f>
      </c>
      <c r="D89" s="73"/>
      <c r="E89" s="193" t="s">
        <v>346</v>
      </c>
      <c r="F89" s="300"/>
      <c r="G89" s="136"/>
      <c r="H89" s="136"/>
      <c r="I89" s="136"/>
      <c r="J89" s="136"/>
      <c r="K89" s="136"/>
      <c r="L89" s="273"/>
      <c r="M89" s="273"/>
      <c r="N89" s="273"/>
      <c r="O89" s="273"/>
      <c r="P89" s="280"/>
      <c r="Q89" s="195">
        <f t="shared" si="3"/>
        <v>0</v>
      </c>
      <c r="R89" s="286"/>
      <c r="S89" s="287"/>
      <c r="T89" s="287"/>
      <c r="U89" s="287"/>
      <c r="V89" s="280"/>
      <c r="W89" s="238">
        <f>IF(R89="","",VLOOKUP(R89,Hormel!$AF$8:$AL$31,W$6))*2</f>
        <v>0</v>
      </c>
      <c r="X89" s="238">
        <f>IF(S89="","",VLOOKUP(S89,Hormel!$AF$8:$AL$31,X$6))*2</f>
        <v>0</v>
      </c>
      <c r="Y89" s="238">
        <f>IF(T89="","",VLOOKUP(T89,Hormel!$AF$8:$AL$31,Y$6))*2</f>
        <v>0</v>
      </c>
      <c r="Z89" s="238">
        <f>IF(U89="","",VLOOKUP(U89,Hormel!$AF$8:$AL$31,Z$6))*2</f>
        <v>0</v>
      </c>
      <c r="AA89" s="238">
        <f>IF(V89="","",VLOOKUP(V89,Hormel!$AF$8:$AL$31,AA$6))*2</f>
        <v>0</v>
      </c>
      <c r="AB89" s="363">
        <v>0</v>
      </c>
      <c r="AC89" s="360">
        <v>0</v>
      </c>
      <c r="AD89" s="360">
        <v>0</v>
      </c>
      <c r="AE89" s="136">
        <v>0</v>
      </c>
      <c r="AF89" s="136">
        <v>0</v>
      </c>
      <c r="AG89" s="224">
        <f t="shared" si="4"/>
        <v>0</v>
      </c>
      <c r="AH89" s="197">
        <f t="shared" si="5"/>
        <v>0</v>
      </c>
      <c r="AI89" s="197"/>
      <c r="AJ89" s="197" t="s">
        <v>27</v>
      </c>
      <c r="AK89" s="197">
        <f>'Team Rank Work'!AQ23</f>
        <v>0</v>
      </c>
      <c r="AL89" s="234">
        <v>204</v>
      </c>
      <c r="AM89" s="29"/>
      <c r="AN89" s="29"/>
      <c r="AO89" s="29"/>
    </row>
    <row r="90" spans="1:41" ht="13.5" customHeight="1" hidden="1">
      <c r="A90" s="189">
        <f>A86+1</f>
        <v>120</v>
      </c>
      <c r="B90" s="242" t="s">
        <v>95</v>
      </c>
      <c r="C90" s="271"/>
      <c r="D90" s="243"/>
      <c r="E90" s="244" t="s">
        <v>347</v>
      </c>
      <c r="F90" s="301"/>
      <c r="G90" s="245"/>
      <c r="H90" s="245"/>
      <c r="I90" s="245"/>
      <c r="J90" s="245"/>
      <c r="K90" s="245"/>
      <c r="L90" s="274"/>
      <c r="M90" s="274"/>
      <c r="N90" s="274"/>
      <c r="O90" s="274"/>
      <c r="P90" s="281"/>
      <c r="Q90" s="246">
        <f t="shared" si="3"/>
        <v>0</v>
      </c>
      <c r="R90" s="288"/>
      <c r="S90" s="289"/>
      <c r="T90" s="289"/>
      <c r="U90" s="289"/>
      <c r="V90" s="281"/>
      <c r="W90" s="239">
        <f>IF(R90="","",VLOOKUP(R90,Hormel!$AF$8:$AL$31,W$6))*2</f>
        <v>0</v>
      </c>
      <c r="X90" s="239">
        <f>IF(S90="","",VLOOKUP(S90,Hormel!$AF$8:$AL$31,X$6))*2</f>
        <v>0</v>
      </c>
      <c r="Y90" s="239">
        <f>IF(T90="","",VLOOKUP(T90,Hormel!$AF$8:$AL$31,Y$6))*2</f>
        <v>0</v>
      </c>
      <c r="Z90" s="239">
        <f>IF(U90="","",VLOOKUP(U90,Hormel!$AF$8:$AL$31,Z$6))*2</f>
        <v>0</v>
      </c>
      <c r="AA90" s="239">
        <f>IF(V90="","",VLOOKUP(V90,Hormel!$AF$8:$AL$31,AA$6))*2</f>
        <v>0</v>
      </c>
      <c r="AB90" s="364">
        <v>0</v>
      </c>
      <c r="AC90" s="361">
        <v>0</v>
      </c>
      <c r="AD90" s="361">
        <v>0</v>
      </c>
      <c r="AE90" s="245">
        <v>0</v>
      </c>
      <c r="AF90" s="245">
        <v>0</v>
      </c>
      <c r="AG90" s="247">
        <f t="shared" si="4"/>
        <v>0</v>
      </c>
      <c r="AH90" s="248">
        <f t="shared" si="5"/>
        <v>0</v>
      </c>
      <c r="AI90" s="249"/>
      <c r="AJ90" s="196"/>
      <c r="AK90" s="248"/>
      <c r="AL90" s="233">
        <v>211</v>
      </c>
      <c r="AM90" s="29"/>
      <c r="AN90" s="29">
        <f>IF(C90&lt;&gt;"",1,0)</f>
        <v>0</v>
      </c>
      <c r="AO90" s="50"/>
    </row>
    <row r="91" spans="1:41" ht="13.5" customHeight="1" hidden="1">
      <c r="A91" s="189"/>
      <c r="B91" s="188"/>
      <c r="C91" s="257">
        <f>IF(D91="","",IF(C90="","",C90))</f>
      </c>
      <c r="D91" s="72"/>
      <c r="E91" s="192" t="s">
        <v>348</v>
      </c>
      <c r="F91" s="299"/>
      <c r="G91" s="135"/>
      <c r="H91" s="135"/>
      <c r="I91" s="135"/>
      <c r="J91" s="135"/>
      <c r="K91" s="135"/>
      <c r="L91" s="272"/>
      <c r="M91" s="272"/>
      <c r="N91" s="272"/>
      <c r="O91" s="272"/>
      <c r="P91" s="279"/>
      <c r="Q91" s="194">
        <f t="shared" si="3"/>
        <v>0</v>
      </c>
      <c r="R91" s="285"/>
      <c r="S91" s="282"/>
      <c r="T91" s="282"/>
      <c r="U91" s="282"/>
      <c r="V91" s="279"/>
      <c r="W91" s="237">
        <f>IF(R91="","",VLOOKUP(R91,Hormel!$AF$8:$AL$31,W$6))*2</f>
        <v>0</v>
      </c>
      <c r="X91" s="237">
        <f>IF(S91="","",VLOOKUP(S91,Hormel!$AF$8:$AL$31,X$6))*2</f>
        <v>0</v>
      </c>
      <c r="Y91" s="237">
        <f>IF(T91="","",VLOOKUP(T91,Hormel!$AF$8:$AL$31,Y$6))*2</f>
        <v>0</v>
      </c>
      <c r="Z91" s="237">
        <f>IF(U91="","",VLOOKUP(U91,Hormel!$AF$8:$AL$31,Z$6))*2</f>
        <v>0</v>
      </c>
      <c r="AA91" s="237">
        <f>IF(V91="","",VLOOKUP(V91,Hormel!$AF$8:$AL$31,AA$6))*2</f>
        <v>0</v>
      </c>
      <c r="AB91" s="362">
        <v>0</v>
      </c>
      <c r="AC91" s="359">
        <v>0</v>
      </c>
      <c r="AD91" s="359">
        <v>0</v>
      </c>
      <c r="AE91" s="135">
        <v>0</v>
      </c>
      <c r="AF91" s="135">
        <v>0</v>
      </c>
      <c r="AG91" s="223">
        <f t="shared" si="4"/>
        <v>0</v>
      </c>
      <c r="AH91" s="196">
        <f t="shared" si="5"/>
        <v>0</v>
      </c>
      <c r="AI91" s="196"/>
      <c r="AJ91" s="261" t="s">
        <v>253</v>
      </c>
      <c r="AK91" s="196">
        <f>'Team Rank Work'!AO24</f>
        <v>0</v>
      </c>
      <c r="AL91" s="233">
        <v>212</v>
      </c>
      <c r="AM91" s="29"/>
      <c r="AN91" s="29"/>
      <c r="AO91" s="29"/>
    </row>
    <row r="92" spans="1:51" ht="13.5" customHeight="1" hidden="1">
      <c r="A92" s="189"/>
      <c r="B92" s="188"/>
      <c r="C92" s="257">
        <f>IF(D92="","",IF(C90="","",C90))</f>
      </c>
      <c r="D92" s="72"/>
      <c r="E92" s="192" t="s">
        <v>349</v>
      </c>
      <c r="F92" s="299"/>
      <c r="G92" s="135"/>
      <c r="H92" s="135"/>
      <c r="I92" s="135"/>
      <c r="J92" s="135"/>
      <c r="K92" s="135"/>
      <c r="L92" s="272"/>
      <c r="M92" s="272"/>
      <c r="N92" s="272"/>
      <c r="O92" s="272"/>
      <c r="P92" s="279"/>
      <c r="Q92" s="194">
        <f t="shared" si="3"/>
        <v>0</v>
      </c>
      <c r="R92" s="285"/>
      <c r="S92" s="282"/>
      <c r="T92" s="282"/>
      <c r="U92" s="282"/>
      <c r="V92" s="279"/>
      <c r="W92" s="237">
        <f>IF(R92="","",VLOOKUP(R92,Hormel!$AF$8:$AL$31,W$6))*2</f>
        <v>0</v>
      </c>
      <c r="X92" s="237">
        <f>IF(S92="","",VLOOKUP(S92,Hormel!$AF$8:$AL$31,X$6))*2</f>
        <v>0</v>
      </c>
      <c r="Y92" s="237">
        <f>IF(T92="","",VLOOKUP(T92,Hormel!$AF$8:$AL$31,Y$6))*2</f>
        <v>0</v>
      </c>
      <c r="Z92" s="237">
        <f>IF(U92="","",VLOOKUP(U92,Hormel!$AF$8:$AL$31,Z$6))*2</f>
        <v>0</v>
      </c>
      <c r="AA92" s="237">
        <f>IF(V92="","",VLOOKUP(V92,Hormel!$AF$8:$AL$31,AA$6))*2</f>
        <v>0</v>
      </c>
      <c r="AB92" s="362">
        <v>0</v>
      </c>
      <c r="AC92" s="359">
        <v>0</v>
      </c>
      <c r="AD92" s="359">
        <v>0</v>
      </c>
      <c r="AE92" s="135">
        <v>0</v>
      </c>
      <c r="AF92" s="135">
        <v>0</v>
      </c>
      <c r="AG92" s="223">
        <f t="shared" si="4"/>
        <v>0</v>
      </c>
      <c r="AH92" s="196">
        <f t="shared" si="5"/>
        <v>0</v>
      </c>
      <c r="AI92" s="196"/>
      <c r="AJ92" s="261" t="s">
        <v>257</v>
      </c>
      <c r="AK92" s="196">
        <f>'Team Rank Work'!AP24</f>
        <v>0</v>
      </c>
      <c r="AL92" s="233">
        <v>213</v>
      </c>
      <c r="AM92" s="29"/>
      <c r="AN92" s="29"/>
      <c r="AO92" s="29"/>
      <c r="AU92" s="8"/>
      <c r="AV92" s="8"/>
      <c r="AW92" s="8"/>
      <c r="AX92" s="8"/>
      <c r="AY92" s="8"/>
    </row>
    <row r="93" spans="1:51" ht="13.5" customHeight="1" hidden="1" thickBot="1">
      <c r="A93" s="189"/>
      <c r="B93" s="190"/>
      <c r="C93" s="258">
        <f>IF(D93="","",IF(C90="","",C90))</f>
      </c>
      <c r="D93" s="73"/>
      <c r="E93" s="193" t="s">
        <v>350</v>
      </c>
      <c r="F93" s="300"/>
      <c r="G93" s="136"/>
      <c r="H93" s="136"/>
      <c r="I93" s="136"/>
      <c r="J93" s="136"/>
      <c r="K93" s="136"/>
      <c r="L93" s="273"/>
      <c r="M93" s="273"/>
      <c r="N93" s="273"/>
      <c r="O93" s="273"/>
      <c r="P93" s="280"/>
      <c r="Q93" s="195">
        <f t="shared" si="3"/>
        <v>0</v>
      </c>
      <c r="R93" s="286"/>
      <c r="S93" s="287"/>
      <c r="T93" s="287"/>
      <c r="U93" s="287"/>
      <c r="V93" s="280"/>
      <c r="W93" s="238">
        <f>IF(R93="","",VLOOKUP(R93,Hormel!$AF$8:$AL$31,W$6))*2</f>
        <v>0</v>
      </c>
      <c r="X93" s="238">
        <f>IF(S93="","",VLOOKUP(S93,Hormel!$AF$8:$AL$31,X$6))*2</f>
        <v>0</v>
      </c>
      <c r="Y93" s="238">
        <f>IF(T93="","",VLOOKUP(T93,Hormel!$AF$8:$AL$31,Y$6))*2</f>
        <v>0</v>
      </c>
      <c r="Z93" s="238">
        <f>IF(U93="","",VLOOKUP(U93,Hormel!$AF$8:$AL$31,Z$6))*2</f>
        <v>0</v>
      </c>
      <c r="AA93" s="238">
        <f>IF(V93="","",VLOOKUP(V93,Hormel!$AF$8:$AL$31,AA$6))*2</f>
        <v>0</v>
      </c>
      <c r="AB93" s="363">
        <v>0</v>
      </c>
      <c r="AC93" s="360">
        <v>0</v>
      </c>
      <c r="AD93" s="360">
        <v>0</v>
      </c>
      <c r="AE93" s="136">
        <v>0</v>
      </c>
      <c r="AF93" s="136">
        <v>0</v>
      </c>
      <c r="AG93" s="224">
        <f t="shared" si="4"/>
        <v>0</v>
      </c>
      <c r="AH93" s="197">
        <f t="shared" si="5"/>
        <v>0</v>
      </c>
      <c r="AI93" s="197"/>
      <c r="AJ93" s="197" t="s">
        <v>27</v>
      </c>
      <c r="AK93" s="197">
        <f>'Team Rank Work'!AQ24</f>
        <v>0</v>
      </c>
      <c r="AL93" s="234">
        <v>214</v>
      </c>
      <c r="AM93" s="29"/>
      <c r="AN93" s="29"/>
      <c r="AO93" s="29"/>
      <c r="AU93" s="8"/>
      <c r="AV93" s="8"/>
      <c r="AW93" s="8"/>
      <c r="AX93" s="8"/>
      <c r="AY93" s="8"/>
    </row>
    <row r="94" spans="1:51" ht="13.5" customHeight="1" hidden="1">
      <c r="A94" s="189">
        <f>A90+1</f>
        <v>121</v>
      </c>
      <c r="B94" s="242" t="s">
        <v>96</v>
      </c>
      <c r="C94" s="271"/>
      <c r="D94" s="243"/>
      <c r="E94" s="244" t="s">
        <v>351</v>
      </c>
      <c r="F94" s="301"/>
      <c r="G94" s="245"/>
      <c r="H94" s="245"/>
      <c r="I94" s="245"/>
      <c r="J94" s="245"/>
      <c r="K94" s="245"/>
      <c r="L94" s="274"/>
      <c r="M94" s="274"/>
      <c r="N94" s="274"/>
      <c r="O94" s="274"/>
      <c r="P94" s="281"/>
      <c r="Q94" s="246">
        <f t="shared" si="3"/>
        <v>0</v>
      </c>
      <c r="R94" s="288"/>
      <c r="S94" s="289"/>
      <c r="T94" s="289"/>
      <c r="U94" s="289"/>
      <c r="V94" s="281"/>
      <c r="W94" s="239">
        <f>IF(R94="","",VLOOKUP(R94,Hormel!$AF$8:$AL$31,W$6))*2</f>
        <v>0</v>
      </c>
      <c r="X94" s="239">
        <f>IF(S94="","",VLOOKUP(S94,Hormel!$AF$8:$AL$31,X$6))*2</f>
        <v>0</v>
      </c>
      <c r="Y94" s="239">
        <f>IF(T94="","",VLOOKUP(T94,Hormel!$AF$8:$AL$31,Y$6))*2</f>
        <v>0</v>
      </c>
      <c r="Z94" s="239">
        <f>IF(U94="","",VLOOKUP(U94,Hormel!$AF$8:$AL$31,Z$6))*2</f>
        <v>0</v>
      </c>
      <c r="AA94" s="239">
        <f>IF(V94="","",VLOOKUP(V94,Hormel!$AF$8:$AL$31,AA$6))*2</f>
        <v>0</v>
      </c>
      <c r="AB94" s="364">
        <v>0</v>
      </c>
      <c r="AC94" s="361">
        <v>0</v>
      </c>
      <c r="AD94" s="361">
        <v>0</v>
      </c>
      <c r="AE94" s="245">
        <v>0</v>
      </c>
      <c r="AF94" s="245">
        <v>0</v>
      </c>
      <c r="AG94" s="247">
        <f t="shared" si="4"/>
        <v>0</v>
      </c>
      <c r="AH94" s="248">
        <f t="shared" si="5"/>
        <v>0</v>
      </c>
      <c r="AI94" s="249"/>
      <c r="AJ94" s="196"/>
      <c r="AK94" s="248"/>
      <c r="AL94" s="233">
        <v>221</v>
      </c>
      <c r="AM94" s="29"/>
      <c r="AN94" s="29">
        <f>IF(C94&lt;&gt;"",1,0)</f>
        <v>0</v>
      </c>
      <c r="AO94" s="50"/>
      <c r="AU94" s="8"/>
      <c r="AV94" s="8"/>
      <c r="AW94" s="8"/>
      <c r="AX94" s="8"/>
      <c r="AY94" s="8"/>
    </row>
    <row r="95" spans="1:51" ht="13.5" customHeight="1" hidden="1">
      <c r="A95" s="189"/>
      <c r="B95" s="188"/>
      <c r="C95" s="257">
        <f>IF(D95="","",IF(C94="","",C94))</f>
      </c>
      <c r="D95" s="72"/>
      <c r="E95" s="192" t="s">
        <v>352</v>
      </c>
      <c r="F95" s="299"/>
      <c r="G95" s="135"/>
      <c r="H95" s="135"/>
      <c r="I95" s="135"/>
      <c r="J95" s="135"/>
      <c r="K95" s="135"/>
      <c r="L95" s="272"/>
      <c r="M95" s="272"/>
      <c r="N95" s="272"/>
      <c r="O95" s="272"/>
      <c r="P95" s="279"/>
      <c r="Q95" s="194">
        <f t="shared" si="3"/>
        <v>0</v>
      </c>
      <c r="R95" s="285"/>
      <c r="S95" s="282"/>
      <c r="T95" s="282"/>
      <c r="U95" s="282"/>
      <c r="V95" s="279"/>
      <c r="W95" s="237">
        <f>IF(R95="","",VLOOKUP(R95,Hormel!$AF$8:$AL$31,W$6))*2</f>
        <v>0</v>
      </c>
      <c r="X95" s="237">
        <f>IF(S95="","",VLOOKUP(S95,Hormel!$AF$8:$AL$31,X$6))*2</f>
        <v>0</v>
      </c>
      <c r="Y95" s="237">
        <f>IF(T95="","",VLOOKUP(T95,Hormel!$AF$8:$AL$31,Y$6))*2</f>
        <v>0</v>
      </c>
      <c r="Z95" s="237">
        <f>IF(U95="","",VLOOKUP(U95,Hormel!$AF$8:$AL$31,Z$6))*2</f>
        <v>0</v>
      </c>
      <c r="AA95" s="237">
        <f>IF(V95="","",VLOOKUP(V95,Hormel!$AF$8:$AL$31,AA$6))*2</f>
        <v>0</v>
      </c>
      <c r="AB95" s="362">
        <v>0</v>
      </c>
      <c r="AC95" s="359">
        <v>0</v>
      </c>
      <c r="AD95" s="359">
        <v>0</v>
      </c>
      <c r="AE95" s="135">
        <v>0</v>
      </c>
      <c r="AF95" s="135">
        <v>0</v>
      </c>
      <c r="AG95" s="223">
        <f t="shared" si="4"/>
        <v>0</v>
      </c>
      <c r="AH95" s="196">
        <f t="shared" si="5"/>
        <v>0</v>
      </c>
      <c r="AI95" s="196"/>
      <c r="AJ95" s="261" t="s">
        <v>253</v>
      </c>
      <c r="AK95" s="196">
        <f>'Team Rank Work'!AO25</f>
        <v>0</v>
      </c>
      <c r="AL95" s="233">
        <v>222</v>
      </c>
      <c r="AM95" s="29"/>
      <c r="AN95" s="29"/>
      <c r="AO95" s="29"/>
      <c r="AU95" s="8"/>
      <c r="AV95" s="8"/>
      <c r="AW95" s="8"/>
      <c r="AX95" s="8"/>
      <c r="AY95" s="8"/>
    </row>
    <row r="96" spans="1:51" ht="13.5" customHeight="1" hidden="1">
      <c r="A96" s="189"/>
      <c r="B96" s="188"/>
      <c r="C96" s="257">
        <f>IF(D96="","",IF(C94="","",C94))</f>
      </c>
      <c r="D96" s="72"/>
      <c r="E96" s="192" t="s">
        <v>353</v>
      </c>
      <c r="F96" s="299"/>
      <c r="G96" s="135"/>
      <c r="H96" s="135"/>
      <c r="I96" s="135"/>
      <c r="J96" s="135"/>
      <c r="K96" s="135"/>
      <c r="L96" s="272"/>
      <c r="M96" s="272"/>
      <c r="N96" s="272"/>
      <c r="O96" s="272"/>
      <c r="P96" s="279"/>
      <c r="Q96" s="194">
        <f t="shared" si="3"/>
        <v>0</v>
      </c>
      <c r="R96" s="285"/>
      <c r="S96" s="282"/>
      <c r="T96" s="282"/>
      <c r="U96" s="282"/>
      <c r="V96" s="279"/>
      <c r="W96" s="237">
        <f>IF(R96="","",VLOOKUP(R96,Hormel!$AF$8:$AL$31,W$6))*2</f>
        <v>0</v>
      </c>
      <c r="X96" s="237">
        <f>IF(S96="","",VLOOKUP(S96,Hormel!$AF$8:$AL$31,X$6))*2</f>
        <v>0</v>
      </c>
      <c r="Y96" s="237">
        <f>IF(T96="","",VLOOKUP(T96,Hormel!$AF$8:$AL$31,Y$6))*2</f>
        <v>0</v>
      </c>
      <c r="Z96" s="237">
        <f>IF(U96="","",VLOOKUP(U96,Hormel!$AF$8:$AL$31,Z$6))*2</f>
        <v>0</v>
      </c>
      <c r="AA96" s="237">
        <f>IF(V96="","",VLOOKUP(V96,Hormel!$AF$8:$AL$31,AA$6))*2</f>
        <v>0</v>
      </c>
      <c r="AB96" s="362">
        <v>0</v>
      </c>
      <c r="AC96" s="359">
        <v>0</v>
      </c>
      <c r="AD96" s="359">
        <v>0</v>
      </c>
      <c r="AE96" s="135">
        <v>0</v>
      </c>
      <c r="AF96" s="135">
        <v>0</v>
      </c>
      <c r="AG96" s="223">
        <f t="shared" si="4"/>
        <v>0</v>
      </c>
      <c r="AH96" s="196">
        <f t="shared" si="5"/>
        <v>0</v>
      </c>
      <c r="AI96" s="196"/>
      <c r="AJ96" s="261" t="s">
        <v>257</v>
      </c>
      <c r="AK96" s="196">
        <f>'Team Rank Work'!AP25</f>
        <v>0</v>
      </c>
      <c r="AL96" s="233">
        <v>223</v>
      </c>
      <c r="AM96" s="29"/>
      <c r="AN96" s="29"/>
      <c r="AO96" s="29"/>
      <c r="AU96" s="8"/>
      <c r="AV96" s="8"/>
      <c r="AW96" s="8"/>
      <c r="AX96" s="8"/>
      <c r="AY96" s="8"/>
    </row>
    <row r="97" spans="1:51" ht="13.5" customHeight="1" hidden="1" thickBot="1">
      <c r="A97" s="189"/>
      <c r="B97" s="190"/>
      <c r="C97" s="258">
        <f>IF(D97="","",IF(C94="","",C94))</f>
      </c>
      <c r="D97" s="73"/>
      <c r="E97" s="193" t="s">
        <v>354</v>
      </c>
      <c r="F97" s="300"/>
      <c r="G97" s="136"/>
      <c r="H97" s="136"/>
      <c r="I97" s="136"/>
      <c r="J97" s="136"/>
      <c r="K97" s="136"/>
      <c r="L97" s="273"/>
      <c r="M97" s="273"/>
      <c r="N97" s="273"/>
      <c r="O97" s="273"/>
      <c r="P97" s="280"/>
      <c r="Q97" s="195">
        <f t="shared" si="3"/>
        <v>0</v>
      </c>
      <c r="R97" s="286"/>
      <c r="S97" s="287"/>
      <c r="T97" s="287"/>
      <c r="U97" s="287"/>
      <c r="V97" s="280"/>
      <c r="W97" s="238">
        <f>IF(R97="","",VLOOKUP(R97,Hormel!$AF$8:$AL$31,W$6))*2</f>
        <v>0</v>
      </c>
      <c r="X97" s="238">
        <f>IF(S97="","",VLOOKUP(S97,Hormel!$AF$8:$AL$31,X$6))*2</f>
        <v>0</v>
      </c>
      <c r="Y97" s="238">
        <f>IF(T97="","",VLOOKUP(T97,Hormel!$AF$8:$AL$31,Y$6))*2</f>
        <v>0</v>
      </c>
      <c r="Z97" s="238">
        <f>IF(U97="","",VLOOKUP(U97,Hormel!$AF$8:$AL$31,Z$6))*2</f>
        <v>0</v>
      </c>
      <c r="AA97" s="238">
        <f>IF(V97="","",VLOOKUP(V97,Hormel!$AF$8:$AL$31,AA$6))*2</f>
        <v>0</v>
      </c>
      <c r="AB97" s="363">
        <v>0</v>
      </c>
      <c r="AC97" s="360">
        <v>0</v>
      </c>
      <c r="AD97" s="360">
        <v>0</v>
      </c>
      <c r="AE97" s="136">
        <v>0</v>
      </c>
      <c r="AF97" s="136">
        <v>0</v>
      </c>
      <c r="AG97" s="224">
        <f t="shared" si="4"/>
        <v>0</v>
      </c>
      <c r="AH97" s="197">
        <f t="shared" si="5"/>
        <v>0</v>
      </c>
      <c r="AI97" s="197"/>
      <c r="AJ97" s="197" t="s">
        <v>27</v>
      </c>
      <c r="AK97" s="197">
        <f>'Team Rank Work'!AQ25</f>
        <v>0</v>
      </c>
      <c r="AL97" s="234">
        <v>224</v>
      </c>
      <c r="AM97" s="29"/>
      <c r="AN97" s="29"/>
      <c r="AO97" s="29"/>
      <c r="AU97" s="8"/>
      <c r="AV97" s="8"/>
      <c r="AW97" s="8"/>
      <c r="AX97" s="8"/>
      <c r="AY97" s="8"/>
    </row>
    <row r="98" spans="1:51" ht="13.5" customHeight="1" hidden="1">
      <c r="A98" s="189">
        <f>A94+1</f>
        <v>122</v>
      </c>
      <c r="B98" s="242" t="s">
        <v>97</v>
      </c>
      <c r="C98" s="271"/>
      <c r="D98" s="243"/>
      <c r="E98" s="244" t="s">
        <v>355</v>
      </c>
      <c r="F98" s="301"/>
      <c r="G98" s="245"/>
      <c r="H98" s="245"/>
      <c r="I98" s="245"/>
      <c r="J98" s="245"/>
      <c r="K98" s="245"/>
      <c r="L98" s="274"/>
      <c r="M98" s="274"/>
      <c r="N98" s="274"/>
      <c r="O98" s="274"/>
      <c r="P98" s="281"/>
      <c r="Q98" s="246">
        <f t="shared" si="3"/>
        <v>0</v>
      </c>
      <c r="R98" s="288"/>
      <c r="S98" s="289"/>
      <c r="T98" s="289"/>
      <c r="U98" s="289"/>
      <c r="V98" s="281"/>
      <c r="W98" s="239">
        <f>IF(R98="","",VLOOKUP(R98,Hormel!$AF$8:$AL$31,W$6))*2</f>
        <v>0</v>
      </c>
      <c r="X98" s="239">
        <f>IF(S98="","",VLOOKUP(S98,Hormel!$AF$8:$AL$31,X$6))*2</f>
        <v>0</v>
      </c>
      <c r="Y98" s="239">
        <f>IF(T98="","",VLOOKUP(T98,Hormel!$AF$8:$AL$31,Y$6))*2</f>
        <v>0</v>
      </c>
      <c r="Z98" s="239">
        <f>IF(U98="","",VLOOKUP(U98,Hormel!$AF$8:$AL$31,Z$6))*2</f>
        <v>0</v>
      </c>
      <c r="AA98" s="239">
        <f>IF(V98="","",VLOOKUP(V98,Hormel!$AF$8:$AL$31,AA$6))*2</f>
        <v>0</v>
      </c>
      <c r="AB98" s="364">
        <v>0</v>
      </c>
      <c r="AC98" s="361">
        <v>0</v>
      </c>
      <c r="AD98" s="361">
        <v>0</v>
      </c>
      <c r="AE98" s="245">
        <v>0</v>
      </c>
      <c r="AF98" s="245">
        <v>0</v>
      </c>
      <c r="AG98" s="247">
        <f t="shared" si="4"/>
        <v>0</v>
      </c>
      <c r="AH98" s="248">
        <f t="shared" si="5"/>
        <v>0</v>
      </c>
      <c r="AI98" s="249"/>
      <c r="AJ98" s="196"/>
      <c r="AK98" s="248"/>
      <c r="AL98" s="233">
        <v>231</v>
      </c>
      <c r="AM98" s="29"/>
      <c r="AN98" s="29">
        <f>IF(C98&lt;&gt;"",1,0)</f>
        <v>0</v>
      </c>
      <c r="AO98" s="50"/>
      <c r="AU98" s="8"/>
      <c r="AV98" s="8"/>
      <c r="AW98" s="8"/>
      <c r="AX98" s="8"/>
      <c r="AY98" s="8"/>
    </row>
    <row r="99" spans="1:51" ht="13.5" customHeight="1" hidden="1">
      <c r="A99" s="189"/>
      <c r="B99" s="188"/>
      <c r="C99" s="257">
        <f>IF(D99="","",IF(C98="","",C98))</f>
      </c>
      <c r="D99" s="72"/>
      <c r="E99" s="192" t="s">
        <v>356</v>
      </c>
      <c r="F99" s="299"/>
      <c r="G99" s="135"/>
      <c r="H99" s="135"/>
      <c r="I99" s="135"/>
      <c r="J99" s="135"/>
      <c r="K99" s="135"/>
      <c r="L99" s="272"/>
      <c r="M99" s="272"/>
      <c r="N99" s="272"/>
      <c r="O99" s="272"/>
      <c r="P99" s="279"/>
      <c r="Q99" s="194">
        <f t="shared" si="3"/>
        <v>0</v>
      </c>
      <c r="R99" s="285"/>
      <c r="S99" s="282"/>
      <c r="T99" s="282"/>
      <c r="U99" s="282"/>
      <c r="V99" s="279"/>
      <c r="W99" s="237">
        <f>IF(R99="","",VLOOKUP(R99,Hormel!$AF$8:$AL$31,W$6))*2</f>
        <v>0</v>
      </c>
      <c r="X99" s="237">
        <f>IF(S99="","",VLOOKUP(S99,Hormel!$AF$8:$AL$31,X$6))*2</f>
        <v>0</v>
      </c>
      <c r="Y99" s="237">
        <f>IF(T99="","",VLOOKUP(T99,Hormel!$AF$8:$AL$31,Y$6))*2</f>
        <v>0</v>
      </c>
      <c r="Z99" s="237">
        <f>IF(U99="","",VLOOKUP(U99,Hormel!$AF$8:$AL$31,Z$6))*2</f>
        <v>0</v>
      </c>
      <c r="AA99" s="237">
        <f>IF(V99="","",VLOOKUP(V99,Hormel!$AF$8:$AL$31,AA$6))*2</f>
        <v>0</v>
      </c>
      <c r="AB99" s="362">
        <v>0</v>
      </c>
      <c r="AC99" s="359">
        <v>0</v>
      </c>
      <c r="AD99" s="359">
        <v>0</v>
      </c>
      <c r="AE99" s="135">
        <v>0</v>
      </c>
      <c r="AF99" s="135">
        <v>0</v>
      </c>
      <c r="AG99" s="223">
        <f t="shared" si="4"/>
        <v>0</v>
      </c>
      <c r="AH99" s="196">
        <f t="shared" si="5"/>
        <v>0</v>
      </c>
      <c r="AI99" s="196"/>
      <c r="AJ99" s="261" t="s">
        <v>253</v>
      </c>
      <c r="AK99" s="196">
        <f>'Team Rank Work'!AO26</f>
        <v>0</v>
      </c>
      <c r="AL99" s="233">
        <v>232</v>
      </c>
      <c r="AM99" s="29"/>
      <c r="AN99" s="29"/>
      <c r="AO99" s="29"/>
      <c r="AU99" s="8"/>
      <c r="AV99" s="8"/>
      <c r="AW99" s="8"/>
      <c r="AX99" s="8"/>
      <c r="AY99" s="8"/>
    </row>
    <row r="100" spans="1:51" ht="13.5" customHeight="1" hidden="1">
      <c r="A100" s="189"/>
      <c r="B100" s="188"/>
      <c r="C100" s="257">
        <f>IF(D100="","",IF(C98="","",C98))</f>
      </c>
      <c r="D100" s="72"/>
      <c r="E100" s="192" t="s">
        <v>357</v>
      </c>
      <c r="F100" s="299"/>
      <c r="G100" s="135"/>
      <c r="H100" s="135"/>
      <c r="I100" s="135"/>
      <c r="J100" s="135"/>
      <c r="K100" s="135"/>
      <c r="L100" s="272"/>
      <c r="M100" s="272"/>
      <c r="N100" s="272"/>
      <c r="O100" s="272"/>
      <c r="P100" s="279"/>
      <c r="Q100" s="194">
        <f t="shared" si="3"/>
        <v>0</v>
      </c>
      <c r="R100" s="285"/>
      <c r="S100" s="282"/>
      <c r="T100" s="282"/>
      <c r="U100" s="282"/>
      <c r="V100" s="279"/>
      <c r="W100" s="237">
        <f>IF(R100="","",VLOOKUP(R100,Hormel!$AF$8:$AL$31,W$6))*2</f>
        <v>0</v>
      </c>
      <c r="X100" s="237">
        <f>IF(S100="","",VLOOKUP(S100,Hormel!$AF$8:$AL$31,X$6))*2</f>
        <v>0</v>
      </c>
      <c r="Y100" s="237">
        <f>IF(T100="","",VLOOKUP(T100,Hormel!$AF$8:$AL$31,Y$6))*2</f>
        <v>0</v>
      </c>
      <c r="Z100" s="237">
        <f>IF(U100="","",VLOOKUP(U100,Hormel!$AF$8:$AL$31,Z$6))*2</f>
        <v>0</v>
      </c>
      <c r="AA100" s="237">
        <f>IF(V100="","",VLOOKUP(V100,Hormel!$AF$8:$AL$31,AA$6))*2</f>
        <v>0</v>
      </c>
      <c r="AB100" s="362">
        <v>0</v>
      </c>
      <c r="AC100" s="359">
        <v>0</v>
      </c>
      <c r="AD100" s="359">
        <v>0</v>
      </c>
      <c r="AE100" s="135">
        <v>0</v>
      </c>
      <c r="AF100" s="135">
        <v>0</v>
      </c>
      <c r="AG100" s="223">
        <f t="shared" si="4"/>
        <v>0</v>
      </c>
      <c r="AH100" s="196">
        <f t="shared" si="5"/>
        <v>0</v>
      </c>
      <c r="AI100" s="196"/>
      <c r="AJ100" s="261" t="s">
        <v>257</v>
      </c>
      <c r="AK100" s="196">
        <f>'Team Rank Work'!AP26</f>
        <v>0</v>
      </c>
      <c r="AL100" s="233">
        <v>233</v>
      </c>
      <c r="AM100" s="29"/>
      <c r="AN100" s="29"/>
      <c r="AO100" s="29"/>
      <c r="AU100" s="8"/>
      <c r="AV100" s="8"/>
      <c r="AW100" s="8"/>
      <c r="AX100" s="8"/>
      <c r="AY100" s="8"/>
    </row>
    <row r="101" spans="1:51" ht="13.5" customHeight="1" hidden="1" thickBot="1">
      <c r="A101" s="189"/>
      <c r="B101" s="190"/>
      <c r="C101" s="258">
        <f>IF(D101="","",IF(C98="","",C98))</f>
      </c>
      <c r="D101" s="73"/>
      <c r="E101" s="193" t="s">
        <v>358</v>
      </c>
      <c r="F101" s="300"/>
      <c r="G101" s="136"/>
      <c r="H101" s="136"/>
      <c r="I101" s="136"/>
      <c r="J101" s="136"/>
      <c r="K101" s="136"/>
      <c r="L101" s="273"/>
      <c r="M101" s="273"/>
      <c r="N101" s="273"/>
      <c r="O101" s="273"/>
      <c r="P101" s="280"/>
      <c r="Q101" s="195">
        <f t="shared" si="3"/>
        <v>0</v>
      </c>
      <c r="R101" s="286"/>
      <c r="S101" s="287"/>
      <c r="T101" s="287"/>
      <c r="U101" s="287"/>
      <c r="V101" s="280"/>
      <c r="W101" s="238">
        <f>IF(R101="","",VLOOKUP(R101,Hormel!$AF$8:$AL$31,W$6))*2</f>
        <v>0</v>
      </c>
      <c r="X101" s="238">
        <f>IF(S101="","",VLOOKUP(S101,Hormel!$AF$8:$AL$31,X$6))*2</f>
        <v>0</v>
      </c>
      <c r="Y101" s="238">
        <f>IF(T101="","",VLOOKUP(T101,Hormel!$AF$8:$AL$31,Y$6))*2</f>
        <v>0</v>
      </c>
      <c r="Z101" s="238">
        <f>IF(U101="","",VLOOKUP(U101,Hormel!$AF$8:$AL$31,Z$6))*2</f>
        <v>0</v>
      </c>
      <c r="AA101" s="238">
        <f>IF(V101="","",VLOOKUP(V101,Hormel!$AF$8:$AL$31,AA$6))*2</f>
        <v>0</v>
      </c>
      <c r="AB101" s="363">
        <v>0</v>
      </c>
      <c r="AC101" s="360">
        <v>0</v>
      </c>
      <c r="AD101" s="360">
        <v>0</v>
      </c>
      <c r="AE101" s="136">
        <v>0</v>
      </c>
      <c r="AF101" s="136">
        <v>0</v>
      </c>
      <c r="AG101" s="224">
        <f t="shared" si="4"/>
        <v>0</v>
      </c>
      <c r="AH101" s="197">
        <f t="shared" si="5"/>
        <v>0</v>
      </c>
      <c r="AI101" s="197"/>
      <c r="AJ101" s="197" t="s">
        <v>27</v>
      </c>
      <c r="AK101" s="197">
        <f>'Team Rank Work'!AQ26</f>
        <v>0</v>
      </c>
      <c r="AL101" s="234">
        <v>234</v>
      </c>
      <c r="AM101" s="29"/>
      <c r="AN101" s="29"/>
      <c r="AO101" s="29"/>
      <c r="AU101" s="8"/>
      <c r="AV101" s="8"/>
      <c r="AW101" s="8"/>
      <c r="AX101" s="8"/>
      <c r="AY101" s="8"/>
    </row>
    <row r="102" spans="1:51" ht="13.5" customHeight="1" hidden="1">
      <c r="A102" s="189">
        <f>A98+1</f>
        <v>123</v>
      </c>
      <c r="B102" s="242" t="s">
        <v>98</v>
      </c>
      <c r="C102" s="271"/>
      <c r="D102" s="243"/>
      <c r="E102" s="244" t="s">
        <v>359</v>
      </c>
      <c r="F102" s="301"/>
      <c r="G102" s="245"/>
      <c r="H102" s="245"/>
      <c r="I102" s="245"/>
      <c r="J102" s="245"/>
      <c r="K102" s="245"/>
      <c r="L102" s="274"/>
      <c r="M102" s="274"/>
      <c r="N102" s="274"/>
      <c r="O102" s="274"/>
      <c r="P102" s="281"/>
      <c r="Q102" s="246">
        <f t="shared" si="3"/>
        <v>0</v>
      </c>
      <c r="R102" s="288"/>
      <c r="S102" s="289"/>
      <c r="T102" s="289"/>
      <c r="U102" s="289"/>
      <c r="V102" s="281"/>
      <c r="W102" s="239">
        <f>IF(R102="","",VLOOKUP(R102,Hormel!$AF$8:$AL$31,W$6))*2</f>
        <v>0</v>
      </c>
      <c r="X102" s="239">
        <f>IF(S102="","",VLOOKUP(S102,Hormel!$AF$8:$AL$31,X$6))*2</f>
        <v>0</v>
      </c>
      <c r="Y102" s="239">
        <f>IF(T102="","",VLOOKUP(T102,Hormel!$AF$8:$AL$31,Y$6))*2</f>
        <v>0</v>
      </c>
      <c r="Z102" s="239">
        <f>IF(U102="","",VLOOKUP(U102,Hormel!$AF$8:$AL$31,Z$6))*2</f>
        <v>0</v>
      </c>
      <c r="AA102" s="239">
        <f>IF(V102="","",VLOOKUP(V102,Hormel!$AF$8:$AL$31,AA$6))*2</f>
        <v>0</v>
      </c>
      <c r="AB102" s="364">
        <v>0</v>
      </c>
      <c r="AC102" s="361">
        <v>0</v>
      </c>
      <c r="AD102" s="361">
        <v>0</v>
      </c>
      <c r="AE102" s="245">
        <v>0</v>
      </c>
      <c r="AF102" s="245">
        <v>0</v>
      </c>
      <c r="AG102" s="247">
        <f t="shared" si="4"/>
        <v>0</v>
      </c>
      <c r="AH102" s="248">
        <f t="shared" si="5"/>
        <v>0</v>
      </c>
      <c r="AI102" s="249"/>
      <c r="AJ102" s="196"/>
      <c r="AK102" s="248"/>
      <c r="AL102" s="233">
        <v>241</v>
      </c>
      <c r="AM102" s="29"/>
      <c r="AN102" s="29">
        <f>IF(C102&lt;&gt;"",1,0)</f>
        <v>0</v>
      </c>
      <c r="AO102" s="50"/>
      <c r="AU102" s="8"/>
      <c r="AV102" s="8"/>
      <c r="AW102" s="8"/>
      <c r="AX102" s="8"/>
      <c r="AY102" s="8"/>
    </row>
    <row r="103" spans="1:51" ht="13.5" customHeight="1" hidden="1">
      <c r="A103" s="189"/>
      <c r="B103" s="188"/>
      <c r="C103" s="257">
        <f>IF(D103="","",IF(C102="","",C102))</f>
      </c>
      <c r="D103" s="72"/>
      <c r="E103" s="192" t="s">
        <v>360</v>
      </c>
      <c r="F103" s="299"/>
      <c r="G103" s="135"/>
      <c r="H103" s="135"/>
      <c r="I103" s="135"/>
      <c r="J103" s="135"/>
      <c r="K103" s="135"/>
      <c r="L103" s="272"/>
      <c r="M103" s="272"/>
      <c r="N103" s="272"/>
      <c r="O103" s="272"/>
      <c r="P103" s="279"/>
      <c r="Q103" s="194">
        <f t="shared" si="3"/>
        <v>0</v>
      </c>
      <c r="R103" s="285"/>
      <c r="S103" s="282"/>
      <c r="T103" s="282"/>
      <c r="U103" s="282"/>
      <c r="V103" s="279"/>
      <c r="W103" s="237">
        <f>IF(R103="","",VLOOKUP(R103,Hormel!$AF$8:$AL$31,W$6))*2</f>
        <v>0</v>
      </c>
      <c r="X103" s="237">
        <f>IF(S103="","",VLOOKUP(S103,Hormel!$AF$8:$AL$31,X$6))*2</f>
        <v>0</v>
      </c>
      <c r="Y103" s="237">
        <f>IF(T103="","",VLOOKUP(T103,Hormel!$AF$8:$AL$31,Y$6))*2</f>
        <v>0</v>
      </c>
      <c r="Z103" s="237">
        <f>IF(U103="","",VLOOKUP(U103,Hormel!$AF$8:$AL$31,Z$6))*2</f>
        <v>0</v>
      </c>
      <c r="AA103" s="237">
        <f>IF(V103="","",VLOOKUP(V103,Hormel!$AF$8:$AL$31,AA$6))*2</f>
        <v>0</v>
      </c>
      <c r="AB103" s="362">
        <v>0</v>
      </c>
      <c r="AC103" s="359">
        <v>0</v>
      </c>
      <c r="AD103" s="359">
        <v>0</v>
      </c>
      <c r="AE103" s="135">
        <v>0</v>
      </c>
      <c r="AF103" s="135">
        <v>0</v>
      </c>
      <c r="AG103" s="223">
        <f t="shared" si="4"/>
        <v>0</v>
      </c>
      <c r="AH103" s="196">
        <f t="shared" si="5"/>
        <v>0</v>
      </c>
      <c r="AI103" s="196"/>
      <c r="AJ103" s="261" t="s">
        <v>253</v>
      </c>
      <c r="AK103" s="196">
        <f>'Team Rank Work'!AO27</f>
        <v>0</v>
      </c>
      <c r="AL103" s="233">
        <v>242</v>
      </c>
      <c r="AM103" s="29"/>
      <c r="AN103" s="29"/>
      <c r="AO103" s="29"/>
      <c r="AU103" s="8"/>
      <c r="AV103" s="8"/>
      <c r="AW103" s="8"/>
      <c r="AX103" s="8"/>
      <c r="AY103" s="8"/>
    </row>
    <row r="104" spans="1:51" ht="13.5" customHeight="1" hidden="1">
      <c r="A104" s="189"/>
      <c r="B104" s="188"/>
      <c r="C104" s="257">
        <f>IF(D104="","",IF(C102="","",C102))</f>
      </c>
      <c r="D104" s="72"/>
      <c r="E104" s="192" t="s">
        <v>361</v>
      </c>
      <c r="F104" s="299"/>
      <c r="G104" s="135"/>
      <c r="H104" s="135"/>
      <c r="I104" s="135"/>
      <c r="J104" s="135"/>
      <c r="K104" s="135"/>
      <c r="L104" s="272"/>
      <c r="M104" s="272"/>
      <c r="N104" s="272"/>
      <c r="O104" s="272"/>
      <c r="P104" s="279"/>
      <c r="Q104" s="194">
        <f t="shared" si="3"/>
        <v>0</v>
      </c>
      <c r="R104" s="285"/>
      <c r="S104" s="282"/>
      <c r="T104" s="282"/>
      <c r="U104" s="282"/>
      <c r="V104" s="279"/>
      <c r="W104" s="237">
        <f>IF(R104="","",VLOOKUP(R104,Hormel!$AF$8:$AL$31,W$6))*2</f>
        <v>0</v>
      </c>
      <c r="X104" s="237">
        <f>IF(S104="","",VLOOKUP(S104,Hormel!$AF$8:$AL$31,X$6))*2</f>
        <v>0</v>
      </c>
      <c r="Y104" s="237">
        <f>IF(T104="","",VLOOKUP(T104,Hormel!$AF$8:$AL$31,Y$6))*2</f>
        <v>0</v>
      </c>
      <c r="Z104" s="237">
        <f>IF(U104="","",VLOOKUP(U104,Hormel!$AF$8:$AL$31,Z$6))*2</f>
        <v>0</v>
      </c>
      <c r="AA104" s="237">
        <f>IF(V104="","",VLOOKUP(V104,Hormel!$AF$8:$AL$31,AA$6))*2</f>
        <v>0</v>
      </c>
      <c r="AB104" s="362">
        <v>0</v>
      </c>
      <c r="AC104" s="359">
        <v>0</v>
      </c>
      <c r="AD104" s="359">
        <v>0</v>
      </c>
      <c r="AE104" s="135">
        <v>0</v>
      </c>
      <c r="AF104" s="135">
        <v>0</v>
      </c>
      <c r="AG104" s="223">
        <f t="shared" si="4"/>
        <v>0</v>
      </c>
      <c r="AH104" s="196">
        <f t="shared" si="5"/>
        <v>0</v>
      </c>
      <c r="AI104" s="196"/>
      <c r="AJ104" s="261" t="s">
        <v>257</v>
      </c>
      <c r="AK104" s="196">
        <f>'Team Rank Work'!AP27</f>
        <v>0</v>
      </c>
      <c r="AL104" s="233">
        <v>243</v>
      </c>
      <c r="AM104" s="29"/>
      <c r="AN104" s="29"/>
      <c r="AO104" s="29"/>
      <c r="AU104" s="8"/>
      <c r="AV104" s="8"/>
      <c r="AW104" s="8"/>
      <c r="AX104" s="8"/>
      <c r="AY104" s="8"/>
    </row>
    <row r="105" spans="1:51" ht="13.5" customHeight="1" hidden="1" thickBot="1">
      <c r="A105" s="189"/>
      <c r="B105" s="190"/>
      <c r="C105" s="258">
        <f>IF(D105="","",IF(C102="","",C102))</f>
      </c>
      <c r="D105" s="73"/>
      <c r="E105" s="193" t="s">
        <v>362</v>
      </c>
      <c r="F105" s="300"/>
      <c r="G105" s="136"/>
      <c r="H105" s="136"/>
      <c r="I105" s="136"/>
      <c r="J105" s="136"/>
      <c r="K105" s="136"/>
      <c r="L105" s="273"/>
      <c r="M105" s="273"/>
      <c r="N105" s="273"/>
      <c r="O105" s="273"/>
      <c r="P105" s="280"/>
      <c r="Q105" s="195">
        <f t="shared" si="3"/>
        <v>0</v>
      </c>
      <c r="R105" s="286"/>
      <c r="S105" s="287"/>
      <c r="T105" s="287"/>
      <c r="U105" s="287"/>
      <c r="V105" s="280"/>
      <c r="W105" s="238">
        <f>IF(R105="","",VLOOKUP(R105,Hormel!$AF$8:$AL$31,W$6))*2</f>
        <v>0</v>
      </c>
      <c r="X105" s="238">
        <f>IF(S105="","",VLOOKUP(S105,Hormel!$AF$8:$AL$31,X$6))*2</f>
        <v>0</v>
      </c>
      <c r="Y105" s="238">
        <f>IF(T105="","",VLOOKUP(T105,Hormel!$AF$8:$AL$31,Y$6))*2</f>
        <v>0</v>
      </c>
      <c r="Z105" s="238">
        <f>IF(U105="","",VLOOKUP(U105,Hormel!$AF$8:$AL$31,Z$6))*2</f>
        <v>0</v>
      </c>
      <c r="AA105" s="238">
        <f>IF(V105="","",VLOOKUP(V105,Hormel!$AF$8:$AL$31,AA$6))*2</f>
        <v>0</v>
      </c>
      <c r="AB105" s="363">
        <v>0</v>
      </c>
      <c r="AC105" s="360">
        <v>0</v>
      </c>
      <c r="AD105" s="360">
        <v>0</v>
      </c>
      <c r="AE105" s="136">
        <v>0</v>
      </c>
      <c r="AF105" s="136">
        <v>0</v>
      </c>
      <c r="AG105" s="224">
        <f t="shared" si="4"/>
        <v>0</v>
      </c>
      <c r="AH105" s="197">
        <f t="shared" si="5"/>
        <v>0</v>
      </c>
      <c r="AI105" s="197"/>
      <c r="AJ105" s="197" t="s">
        <v>27</v>
      </c>
      <c r="AK105" s="197">
        <f>'Team Rank Work'!AQ27</f>
        <v>0</v>
      </c>
      <c r="AL105" s="234">
        <v>244</v>
      </c>
      <c r="AM105" s="29"/>
      <c r="AN105" s="29"/>
      <c r="AO105" s="29"/>
      <c r="AU105" s="8"/>
      <c r="AV105" s="8"/>
      <c r="AW105" s="8"/>
      <c r="AX105" s="8"/>
      <c r="AY105" s="8"/>
    </row>
    <row r="106" spans="1:51" ht="13.5" customHeight="1" hidden="1">
      <c r="A106" s="189">
        <f>A102+1</f>
        <v>124</v>
      </c>
      <c r="B106" s="242" t="s">
        <v>99</v>
      </c>
      <c r="C106" s="271"/>
      <c r="D106" s="243"/>
      <c r="E106" s="244" t="s">
        <v>363</v>
      </c>
      <c r="F106" s="301"/>
      <c r="G106" s="245"/>
      <c r="H106" s="245"/>
      <c r="I106" s="245"/>
      <c r="J106" s="245"/>
      <c r="K106" s="245"/>
      <c r="L106" s="274"/>
      <c r="M106" s="274"/>
      <c r="N106" s="274"/>
      <c r="O106" s="274"/>
      <c r="P106" s="281"/>
      <c r="Q106" s="246">
        <f t="shared" si="3"/>
        <v>0</v>
      </c>
      <c r="R106" s="288"/>
      <c r="S106" s="289"/>
      <c r="T106" s="289"/>
      <c r="U106" s="289"/>
      <c r="V106" s="281"/>
      <c r="W106" s="239">
        <f>IF(R106="","",VLOOKUP(R106,Hormel!$AF$8:$AL$31,W$6))*2</f>
        <v>0</v>
      </c>
      <c r="X106" s="239">
        <f>IF(S106="","",VLOOKUP(S106,Hormel!$AF$8:$AL$31,X$6))*2</f>
        <v>0</v>
      </c>
      <c r="Y106" s="239">
        <f>IF(T106="","",VLOOKUP(T106,Hormel!$AF$8:$AL$31,Y$6))*2</f>
        <v>0</v>
      </c>
      <c r="Z106" s="239">
        <f>IF(U106="","",VLOOKUP(U106,Hormel!$AF$8:$AL$31,Z$6))*2</f>
        <v>0</v>
      </c>
      <c r="AA106" s="239">
        <f>IF(V106="","",VLOOKUP(V106,Hormel!$AF$8:$AL$31,AA$6))*2</f>
        <v>0</v>
      </c>
      <c r="AB106" s="364">
        <v>0</v>
      </c>
      <c r="AC106" s="361">
        <v>0</v>
      </c>
      <c r="AD106" s="361">
        <v>0</v>
      </c>
      <c r="AE106" s="245">
        <v>0</v>
      </c>
      <c r="AF106" s="245">
        <v>0</v>
      </c>
      <c r="AG106" s="247">
        <f t="shared" si="4"/>
        <v>0</v>
      </c>
      <c r="AH106" s="248">
        <f t="shared" si="5"/>
        <v>0</v>
      </c>
      <c r="AI106" s="249"/>
      <c r="AJ106" s="196"/>
      <c r="AK106" s="248"/>
      <c r="AL106" s="233">
        <v>251</v>
      </c>
      <c r="AM106" s="29"/>
      <c r="AN106" s="29">
        <f>IF(C106&lt;&gt;"",1,0)</f>
        <v>0</v>
      </c>
      <c r="AO106" s="50"/>
      <c r="AU106" s="8"/>
      <c r="AV106" s="8"/>
      <c r="AW106" s="8"/>
      <c r="AX106" s="8"/>
      <c r="AY106" s="8"/>
    </row>
    <row r="107" spans="1:51" ht="13.5" customHeight="1" hidden="1">
      <c r="A107" s="189"/>
      <c r="B107" s="188"/>
      <c r="C107" s="257">
        <f>IF(D107="","",IF(C106="","",C106))</f>
      </c>
      <c r="D107" s="72"/>
      <c r="E107" s="192" t="s">
        <v>364</v>
      </c>
      <c r="F107" s="299"/>
      <c r="G107" s="135"/>
      <c r="H107" s="135"/>
      <c r="I107" s="135"/>
      <c r="J107" s="135"/>
      <c r="K107" s="135"/>
      <c r="L107" s="272"/>
      <c r="M107" s="272"/>
      <c r="N107" s="272"/>
      <c r="O107" s="272"/>
      <c r="P107" s="279"/>
      <c r="Q107" s="194">
        <f t="shared" si="3"/>
        <v>0</v>
      </c>
      <c r="R107" s="285"/>
      <c r="S107" s="282"/>
      <c r="T107" s="282"/>
      <c r="U107" s="282"/>
      <c r="V107" s="279"/>
      <c r="W107" s="237">
        <f>IF(R107="","",VLOOKUP(R107,Hormel!$AF$8:$AL$31,W$6))*2</f>
        <v>0</v>
      </c>
      <c r="X107" s="237">
        <f>IF(S107="","",VLOOKUP(S107,Hormel!$AF$8:$AL$31,X$6))*2</f>
        <v>0</v>
      </c>
      <c r="Y107" s="237">
        <f>IF(T107="","",VLOOKUP(T107,Hormel!$AF$8:$AL$31,Y$6))*2</f>
        <v>0</v>
      </c>
      <c r="Z107" s="237">
        <f>IF(U107="","",VLOOKUP(U107,Hormel!$AF$8:$AL$31,Z$6))*2</f>
        <v>0</v>
      </c>
      <c r="AA107" s="237">
        <f>IF(V107="","",VLOOKUP(V107,Hormel!$AF$8:$AL$31,AA$6))*2</f>
        <v>0</v>
      </c>
      <c r="AB107" s="362">
        <v>0</v>
      </c>
      <c r="AC107" s="359">
        <v>0</v>
      </c>
      <c r="AD107" s="359">
        <v>0</v>
      </c>
      <c r="AE107" s="135">
        <v>0</v>
      </c>
      <c r="AF107" s="135">
        <v>0</v>
      </c>
      <c r="AG107" s="223">
        <f t="shared" si="4"/>
        <v>0</v>
      </c>
      <c r="AH107" s="196">
        <f t="shared" si="5"/>
        <v>0</v>
      </c>
      <c r="AI107" s="196"/>
      <c r="AJ107" s="261" t="s">
        <v>253</v>
      </c>
      <c r="AK107" s="196">
        <f>'Team Rank Work'!AO28</f>
        <v>0</v>
      </c>
      <c r="AL107" s="233">
        <v>252</v>
      </c>
      <c r="AM107" s="29"/>
      <c r="AN107" s="29"/>
      <c r="AO107" s="29"/>
      <c r="AU107" s="8"/>
      <c r="AV107" s="8"/>
      <c r="AW107" s="8"/>
      <c r="AX107" s="8"/>
      <c r="AY107" s="8"/>
    </row>
    <row r="108" spans="1:51" ht="13.5" customHeight="1" hidden="1">
      <c r="A108" s="189"/>
      <c r="B108" s="188"/>
      <c r="C108" s="257">
        <f>IF(D108="","",IF(C106="","",C106))</f>
      </c>
      <c r="D108" s="72"/>
      <c r="E108" s="192" t="s">
        <v>365</v>
      </c>
      <c r="F108" s="299"/>
      <c r="G108" s="135"/>
      <c r="H108" s="135"/>
      <c r="I108" s="135"/>
      <c r="J108" s="135"/>
      <c r="K108" s="135"/>
      <c r="L108" s="272"/>
      <c r="M108" s="272"/>
      <c r="N108" s="272"/>
      <c r="O108" s="272"/>
      <c r="P108" s="279"/>
      <c r="Q108" s="194">
        <f t="shared" si="3"/>
        <v>0</v>
      </c>
      <c r="R108" s="285"/>
      <c r="S108" s="282"/>
      <c r="T108" s="282"/>
      <c r="U108" s="282"/>
      <c r="V108" s="279"/>
      <c r="W108" s="237">
        <f>IF(R108="","",VLOOKUP(R108,Hormel!$AF$8:$AL$31,W$6))*2</f>
        <v>0</v>
      </c>
      <c r="X108" s="237">
        <f>IF(S108="","",VLOOKUP(S108,Hormel!$AF$8:$AL$31,X$6))*2</f>
        <v>0</v>
      </c>
      <c r="Y108" s="237">
        <f>IF(T108="","",VLOOKUP(T108,Hormel!$AF$8:$AL$31,Y$6))*2</f>
        <v>0</v>
      </c>
      <c r="Z108" s="237">
        <f>IF(U108="","",VLOOKUP(U108,Hormel!$AF$8:$AL$31,Z$6))*2</f>
        <v>0</v>
      </c>
      <c r="AA108" s="237">
        <f>IF(V108="","",VLOOKUP(V108,Hormel!$AF$8:$AL$31,AA$6))*2</f>
        <v>0</v>
      </c>
      <c r="AB108" s="362">
        <v>0</v>
      </c>
      <c r="AC108" s="359">
        <v>0</v>
      </c>
      <c r="AD108" s="359">
        <v>0</v>
      </c>
      <c r="AE108" s="135">
        <v>0</v>
      </c>
      <c r="AF108" s="135">
        <v>0</v>
      </c>
      <c r="AG108" s="223">
        <f t="shared" si="4"/>
        <v>0</v>
      </c>
      <c r="AH108" s="196">
        <f t="shared" si="5"/>
        <v>0</v>
      </c>
      <c r="AI108" s="196"/>
      <c r="AJ108" s="261" t="s">
        <v>257</v>
      </c>
      <c r="AK108" s="196">
        <f>'Team Rank Work'!AP28</f>
        <v>0</v>
      </c>
      <c r="AL108" s="233">
        <v>253</v>
      </c>
      <c r="AM108" s="29"/>
      <c r="AN108" s="29"/>
      <c r="AO108" s="29"/>
      <c r="AU108" s="8"/>
      <c r="AV108" s="8"/>
      <c r="AW108" s="8"/>
      <c r="AX108" s="8"/>
      <c r="AY108" s="8"/>
    </row>
    <row r="109" spans="1:51" ht="13.5" customHeight="1" hidden="1" thickBot="1">
      <c r="A109" s="189"/>
      <c r="B109" s="190"/>
      <c r="C109" s="258">
        <f>IF(D109="","",IF(C106="","",C106))</f>
      </c>
      <c r="D109" s="73"/>
      <c r="E109" s="193" t="s">
        <v>366</v>
      </c>
      <c r="F109" s="300"/>
      <c r="G109" s="136"/>
      <c r="H109" s="136"/>
      <c r="I109" s="136"/>
      <c r="J109" s="136"/>
      <c r="K109" s="136"/>
      <c r="L109" s="273"/>
      <c r="M109" s="273"/>
      <c r="N109" s="273"/>
      <c r="O109" s="273"/>
      <c r="P109" s="280"/>
      <c r="Q109" s="195">
        <f t="shared" si="3"/>
        <v>0</v>
      </c>
      <c r="R109" s="286"/>
      <c r="S109" s="287"/>
      <c r="T109" s="287"/>
      <c r="U109" s="287"/>
      <c r="V109" s="280"/>
      <c r="W109" s="238">
        <f>IF(R109="","",VLOOKUP(R109,Hormel!$AF$8:$AL$31,W$6))*2</f>
        <v>0</v>
      </c>
      <c r="X109" s="238">
        <f>IF(S109="","",VLOOKUP(S109,Hormel!$AF$8:$AL$31,X$6))*2</f>
        <v>0</v>
      </c>
      <c r="Y109" s="238">
        <f>IF(T109="","",VLOOKUP(T109,Hormel!$AF$8:$AL$31,Y$6))*2</f>
        <v>0</v>
      </c>
      <c r="Z109" s="238">
        <f>IF(U109="","",VLOOKUP(U109,Hormel!$AF$8:$AL$31,Z$6))*2</f>
        <v>0</v>
      </c>
      <c r="AA109" s="238">
        <f>IF(V109="","",VLOOKUP(V109,Hormel!$AF$8:$AL$31,AA$6))*2</f>
        <v>0</v>
      </c>
      <c r="AB109" s="363">
        <v>0</v>
      </c>
      <c r="AC109" s="360">
        <v>0</v>
      </c>
      <c r="AD109" s="360">
        <v>0</v>
      </c>
      <c r="AE109" s="136">
        <v>0</v>
      </c>
      <c r="AF109" s="136">
        <v>0</v>
      </c>
      <c r="AG109" s="224">
        <f t="shared" si="4"/>
        <v>0</v>
      </c>
      <c r="AH109" s="197">
        <f t="shared" si="5"/>
        <v>0</v>
      </c>
      <c r="AI109" s="197"/>
      <c r="AJ109" s="197" t="s">
        <v>27</v>
      </c>
      <c r="AK109" s="197">
        <f>'Team Rank Work'!AQ28</f>
        <v>0</v>
      </c>
      <c r="AL109" s="234">
        <v>254</v>
      </c>
      <c r="AM109" s="29"/>
      <c r="AN109" s="29"/>
      <c r="AO109" s="29"/>
      <c r="AU109" s="8"/>
      <c r="AV109" s="8"/>
      <c r="AW109" s="8"/>
      <c r="AX109" s="8"/>
      <c r="AY109" s="8"/>
    </row>
    <row r="110" spans="1:51" ht="13.5" customHeight="1" hidden="1">
      <c r="A110" s="189">
        <f>A106+1</f>
        <v>125</v>
      </c>
      <c r="B110" s="242" t="s">
        <v>100</v>
      </c>
      <c r="C110" s="271"/>
      <c r="D110" s="243"/>
      <c r="E110" s="244" t="s">
        <v>367</v>
      </c>
      <c r="F110" s="301"/>
      <c r="G110" s="245"/>
      <c r="H110" s="245"/>
      <c r="I110" s="245"/>
      <c r="J110" s="245"/>
      <c r="K110" s="245"/>
      <c r="L110" s="274"/>
      <c r="M110" s="274"/>
      <c r="N110" s="274"/>
      <c r="O110" s="274"/>
      <c r="P110" s="281"/>
      <c r="Q110" s="246">
        <f t="shared" si="3"/>
        <v>0</v>
      </c>
      <c r="R110" s="288"/>
      <c r="S110" s="289"/>
      <c r="T110" s="289"/>
      <c r="U110" s="289"/>
      <c r="V110" s="281"/>
      <c r="W110" s="239">
        <f>IF(R110="","",VLOOKUP(R110,Hormel!$AF$8:$AL$31,W$6))*2</f>
        <v>0</v>
      </c>
      <c r="X110" s="239">
        <f>IF(S110="","",VLOOKUP(S110,Hormel!$AF$8:$AL$31,X$6))*2</f>
        <v>0</v>
      </c>
      <c r="Y110" s="239">
        <f>IF(T110="","",VLOOKUP(T110,Hormel!$AF$8:$AL$31,Y$6))*2</f>
        <v>0</v>
      </c>
      <c r="Z110" s="239">
        <f>IF(U110="","",VLOOKUP(U110,Hormel!$AF$8:$AL$31,Z$6))*2</f>
        <v>0</v>
      </c>
      <c r="AA110" s="239">
        <f>IF(V110="","",VLOOKUP(V110,Hormel!$AF$8:$AL$31,AA$6))*2</f>
        <v>0</v>
      </c>
      <c r="AB110" s="364">
        <v>0</v>
      </c>
      <c r="AC110" s="361">
        <v>0</v>
      </c>
      <c r="AD110" s="361">
        <v>0</v>
      </c>
      <c r="AE110" s="245">
        <v>0</v>
      </c>
      <c r="AF110" s="245">
        <v>0</v>
      </c>
      <c r="AG110" s="247">
        <f t="shared" si="4"/>
        <v>0</v>
      </c>
      <c r="AH110" s="248">
        <f t="shared" si="5"/>
        <v>0</v>
      </c>
      <c r="AI110" s="249"/>
      <c r="AJ110" s="196"/>
      <c r="AK110" s="248"/>
      <c r="AL110" s="233">
        <v>261</v>
      </c>
      <c r="AM110" s="29"/>
      <c r="AN110" s="29">
        <f>IF(C110&lt;&gt;"",1,0)</f>
        <v>0</v>
      </c>
      <c r="AO110" s="50"/>
      <c r="AU110" s="8"/>
      <c r="AV110" s="8"/>
      <c r="AW110" s="8"/>
      <c r="AX110" s="8"/>
      <c r="AY110" s="8"/>
    </row>
    <row r="111" spans="1:51" ht="13.5" customHeight="1" hidden="1">
      <c r="A111" s="189"/>
      <c r="B111" s="188"/>
      <c r="C111" s="257">
        <f>IF(D111="","",IF(C110="","",C110))</f>
      </c>
      <c r="D111" s="72"/>
      <c r="E111" s="192" t="s">
        <v>368</v>
      </c>
      <c r="F111" s="299"/>
      <c r="G111" s="135"/>
      <c r="H111" s="135"/>
      <c r="I111" s="135"/>
      <c r="J111" s="135"/>
      <c r="K111" s="135"/>
      <c r="L111" s="272"/>
      <c r="M111" s="272"/>
      <c r="N111" s="272"/>
      <c r="O111" s="272"/>
      <c r="P111" s="279"/>
      <c r="Q111" s="194">
        <f t="shared" si="3"/>
        <v>0</v>
      </c>
      <c r="R111" s="285"/>
      <c r="S111" s="282"/>
      <c r="T111" s="282"/>
      <c r="U111" s="282"/>
      <c r="V111" s="279"/>
      <c r="W111" s="237">
        <f>IF(R111="","",VLOOKUP(R111,Hormel!$AF$8:$AL$31,W$6))*2</f>
        <v>0</v>
      </c>
      <c r="X111" s="237">
        <f>IF(S111="","",VLOOKUP(S111,Hormel!$AF$8:$AL$31,X$6))*2</f>
        <v>0</v>
      </c>
      <c r="Y111" s="237">
        <f>IF(T111="","",VLOOKUP(T111,Hormel!$AF$8:$AL$31,Y$6))*2</f>
        <v>0</v>
      </c>
      <c r="Z111" s="237">
        <f>IF(U111="","",VLOOKUP(U111,Hormel!$AF$8:$AL$31,Z$6))*2</f>
        <v>0</v>
      </c>
      <c r="AA111" s="237">
        <f>IF(V111="","",VLOOKUP(V111,Hormel!$AF$8:$AL$31,AA$6))*2</f>
        <v>0</v>
      </c>
      <c r="AB111" s="362">
        <v>0</v>
      </c>
      <c r="AC111" s="359">
        <v>0</v>
      </c>
      <c r="AD111" s="359">
        <v>0</v>
      </c>
      <c r="AE111" s="135">
        <v>0</v>
      </c>
      <c r="AF111" s="135">
        <v>0</v>
      </c>
      <c r="AG111" s="223">
        <f t="shared" si="4"/>
        <v>0</v>
      </c>
      <c r="AH111" s="196">
        <f t="shared" si="5"/>
        <v>0</v>
      </c>
      <c r="AI111" s="196"/>
      <c r="AJ111" s="261" t="s">
        <v>253</v>
      </c>
      <c r="AK111" s="196">
        <f>'Team Rank Work'!AO29</f>
        <v>0</v>
      </c>
      <c r="AL111" s="233">
        <v>262</v>
      </c>
      <c r="AM111" s="29"/>
      <c r="AN111" s="29"/>
      <c r="AO111" s="29"/>
      <c r="AU111" s="8"/>
      <c r="AV111" s="8"/>
      <c r="AW111" s="8"/>
      <c r="AX111" s="8"/>
      <c r="AY111" s="8"/>
    </row>
    <row r="112" spans="1:51" ht="13.5" customHeight="1" hidden="1">
      <c r="A112" s="189"/>
      <c r="B112" s="188"/>
      <c r="C112" s="257">
        <f>IF(D112="","",IF(C110="","",C110))</f>
      </c>
      <c r="D112" s="72"/>
      <c r="E112" s="192" t="s">
        <v>369</v>
      </c>
      <c r="F112" s="299"/>
      <c r="G112" s="135"/>
      <c r="H112" s="135"/>
      <c r="I112" s="135"/>
      <c r="J112" s="135"/>
      <c r="K112" s="135"/>
      <c r="L112" s="272"/>
      <c r="M112" s="272"/>
      <c r="N112" s="272"/>
      <c r="O112" s="272"/>
      <c r="P112" s="279"/>
      <c r="Q112" s="194">
        <f t="shared" si="3"/>
        <v>0</v>
      </c>
      <c r="R112" s="285"/>
      <c r="S112" s="282"/>
      <c r="T112" s="282"/>
      <c r="U112" s="282"/>
      <c r="V112" s="279"/>
      <c r="W112" s="237">
        <f>IF(R112="","",VLOOKUP(R112,Hormel!$AF$8:$AL$31,W$6))*2</f>
        <v>0</v>
      </c>
      <c r="X112" s="237">
        <f>IF(S112="","",VLOOKUP(S112,Hormel!$AF$8:$AL$31,X$6))*2</f>
        <v>0</v>
      </c>
      <c r="Y112" s="237">
        <f>IF(T112="","",VLOOKUP(T112,Hormel!$AF$8:$AL$31,Y$6))*2</f>
        <v>0</v>
      </c>
      <c r="Z112" s="237">
        <f>IF(U112="","",VLOOKUP(U112,Hormel!$AF$8:$AL$31,Z$6))*2</f>
        <v>0</v>
      </c>
      <c r="AA112" s="237">
        <f>IF(V112="","",VLOOKUP(V112,Hormel!$AF$8:$AL$31,AA$6))*2</f>
        <v>0</v>
      </c>
      <c r="AB112" s="362">
        <v>0</v>
      </c>
      <c r="AC112" s="359">
        <v>0</v>
      </c>
      <c r="AD112" s="359">
        <v>0</v>
      </c>
      <c r="AE112" s="135">
        <v>0</v>
      </c>
      <c r="AF112" s="135">
        <v>0</v>
      </c>
      <c r="AG112" s="223">
        <f t="shared" si="4"/>
        <v>0</v>
      </c>
      <c r="AH112" s="196">
        <f t="shared" si="5"/>
        <v>0</v>
      </c>
      <c r="AI112" s="196"/>
      <c r="AJ112" s="261" t="s">
        <v>257</v>
      </c>
      <c r="AK112" s="196">
        <f>'Team Rank Work'!AP29</f>
        <v>0</v>
      </c>
      <c r="AL112" s="233">
        <v>263</v>
      </c>
      <c r="AM112" s="29"/>
      <c r="AN112" s="29"/>
      <c r="AO112" s="29"/>
      <c r="AU112" s="8"/>
      <c r="AV112" s="8"/>
      <c r="AW112" s="8"/>
      <c r="AX112" s="8"/>
      <c r="AY112" s="8"/>
    </row>
    <row r="113" spans="1:51" ht="13.5" customHeight="1" hidden="1" thickBot="1">
      <c r="A113" s="189"/>
      <c r="B113" s="190"/>
      <c r="C113" s="258">
        <f>IF(D113="","",IF(C110="","",C110))</f>
      </c>
      <c r="D113" s="73"/>
      <c r="E113" s="193" t="s">
        <v>370</v>
      </c>
      <c r="F113" s="300"/>
      <c r="G113" s="136"/>
      <c r="H113" s="136"/>
      <c r="I113" s="136"/>
      <c r="J113" s="136"/>
      <c r="K113" s="136"/>
      <c r="L113" s="273"/>
      <c r="M113" s="273"/>
      <c r="N113" s="273"/>
      <c r="O113" s="273"/>
      <c r="P113" s="280"/>
      <c r="Q113" s="195">
        <f t="shared" si="3"/>
        <v>0</v>
      </c>
      <c r="R113" s="286"/>
      <c r="S113" s="287"/>
      <c r="T113" s="287"/>
      <c r="U113" s="287"/>
      <c r="V113" s="280"/>
      <c r="W113" s="238">
        <f>IF(R113="","",VLOOKUP(R113,Hormel!$AF$8:$AL$31,W$6))*2</f>
        <v>0</v>
      </c>
      <c r="X113" s="238">
        <f>IF(S113="","",VLOOKUP(S113,Hormel!$AF$8:$AL$31,X$6))*2</f>
        <v>0</v>
      </c>
      <c r="Y113" s="238">
        <f>IF(T113="","",VLOOKUP(T113,Hormel!$AF$8:$AL$31,Y$6))*2</f>
        <v>0</v>
      </c>
      <c r="Z113" s="238">
        <f>IF(U113="","",VLOOKUP(U113,Hormel!$AF$8:$AL$31,Z$6))*2</f>
        <v>0</v>
      </c>
      <c r="AA113" s="238">
        <f>IF(V113="","",VLOOKUP(V113,Hormel!$AF$8:$AL$31,AA$6))*2</f>
        <v>0</v>
      </c>
      <c r="AB113" s="363">
        <v>0</v>
      </c>
      <c r="AC113" s="360">
        <v>0</v>
      </c>
      <c r="AD113" s="360">
        <v>0</v>
      </c>
      <c r="AE113" s="136">
        <v>0</v>
      </c>
      <c r="AF113" s="136">
        <v>0</v>
      </c>
      <c r="AG113" s="224">
        <f t="shared" si="4"/>
        <v>0</v>
      </c>
      <c r="AH113" s="197">
        <f t="shared" si="5"/>
        <v>0</v>
      </c>
      <c r="AI113" s="197"/>
      <c r="AJ113" s="197" t="s">
        <v>27</v>
      </c>
      <c r="AK113" s="197">
        <f>'Team Rank Work'!AQ29</f>
        <v>0</v>
      </c>
      <c r="AL113" s="234">
        <v>264</v>
      </c>
      <c r="AM113" s="29"/>
      <c r="AN113" s="29"/>
      <c r="AO113" s="29"/>
      <c r="AU113" s="8"/>
      <c r="AV113" s="8"/>
      <c r="AW113" s="8"/>
      <c r="AX113" s="8"/>
      <c r="AY113" s="8"/>
    </row>
    <row r="114" spans="1:51" ht="13.5" customHeight="1" hidden="1">
      <c r="A114" s="189">
        <f>A110+1</f>
        <v>126</v>
      </c>
      <c r="B114" s="242" t="s">
        <v>101</v>
      </c>
      <c r="C114" s="271"/>
      <c r="D114" s="243"/>
      <c r="E114" s="244" t="s">
        <v>371</v>
      </c>
      <c r="F114" s="301"/>
      <c r="G114" s="245"/>
      <c r="H114" s="245"/>
      <c r="I114" s="245"/>
      <c r="J114" s="245"/>
      <c r="K114" s="245"/>
      <c r="L114" s="274"/>
      <c r="M114" s="274"/>
      <c r="N114" s="274"/>
      <c r="O114" s="274"/>
      <c r="P114" s="281"/>
      <c r="Q114" s="246">
        <f t="shared" si="3"/>
        <v>0</v>
      </c>
      <c r="R114" s="288"/>
      <c r="S114" s="289"/>
      <c r="T114" s="289"/>
      <c r="U114" s="289"/>
      <c r="V114" s="281"/>
      <c r="W114" s="239">
        <f>IF(R114="","",VLOOKUP(R114,Hormel!$AF$8:$AL$31,W$6))*2</f>
        <v>0</v>
      </c>
      <c r="X114" s="239">
        <f>IF(S114="","",VLOOKUP(S114,Hormel!$AF$8:$AL$31,X$6))*2</f>
        <v>0</v>
      </c>
      <c r="Y114" s="239">
        <f>IF(T114="","",VLOOKUP(T114,Hormel!$AF$8:$AL$31,Y$6))*2</f>
        <v>0</v>
      </c>
      <c r="Z114" s="239">
        <f>IF(U114="","",VLOOKUP(U114,Hormel!$AF$8:$AL$31,Z$6))*2</f>
        <v>0</v>
      </c>
      <c r="AA114" s="239">
        <f>IF(V114="","",VLOOKUP(V114,Hormel!$AF$8:$AL$31,AA$6))*2</f>
        <v>0</v>
      </c>
      <c r="AB114" s="364">
        <v>0</v>
      </c>
      <c r="AC114" s="361">
        <v>0</v>
      </c>
      <c r="AD114" s="361">
        <v>0</v>
      </c>
      <c r="AE114" s="245">
        <v>0</v>
      </c>
      <c r="AF114" s="245">
        <v>0</v>
      </c>
      <c r="AG114" s="247">
        <f t="shared" si="4"/>
        <v>0</v>
      </c>
      <c r="AH114" s="248">
        <f t="shared" si="5"/>
        <v>0</v>
      </c>
      <c r="AI114" s="249"/>
      <c r="AJ114" s="196"/>
      <c r="AK114" s="248"/>
      <c r="AL114" s="233">
        <v>271</v>
      </c>
      <c r="AM114" s="29"/>
      <c r="AN114" s="29">
        <f>IF(C114&lt;&gt;"",1,0)</f>
        <v>0</v>
      </c>
      <c r="AO114" s="50"/>
      <c r="AU114" s="8"/>
      <c r="AV114" s="8"/>
      <c r="AW114" s="8"/>
      <c r="AX114" s="8"/>
      <c r="AY114" s="8"/>
    </row>
    <row r="115" spans="1:51" ht="13.5" customHeight="1" hidden="1">
      <c r="A115" s="189"/>
      <c r="B115" s="188"/>
      <c r="C115" s="257">
        <f>IF(D115="","",IF(C114="","",C114))</f>
      </c>
      <c r="D115" s="72"/>
      <c r="E115" s="192" t="s">
        <v>372</v>
      </c>
      <c r="F115" s="299"/>
      <c r="G115" s="135"/>
      <c r="H115" s="135"/>
      <c r="I115" s="135"/>
      <c r="J115" s="135"/>
      <c r="K115" s="135"/>
      <c r="L115" s="272"/>
      <c r="M115" s="272"/>
      <c r="N115" s="272"/>
      <c r="O115" s="272"/>
      <c r="P115" s="279"/>
      <c r="Q115" s="194">
        <f t="shared" si="3"/>
        <v>0</v>
      </c>
      <c r="R115" s="285"/>
      <c r="S115" s="282"/>
      <c r="T115" s="282"/>
      <c r="U115" s="282"/>
      <c r="V115" s="279"/>
      <c r="W115" s="237">
        <f>IF(R115="","",VLOOKUP(R115,Hormel!$AF$8:$AL$31,W$6))*2</f>
        <v>0</v>
      </c>
      <c r="X115" s="237">
        <f>IF(S115="","",VLOOKUP(S115,Hormel!$AF$8:$AL$31,X$6))*2</f>
        <v>0</v>
      </c>
      <c r="Y115" s="237">
        <f>IF(T115="","",VLOOKUP(T115,Hormel!$AF$8:$AL$31,Y$6))*2</f>
        <v>0</v>
      </c>
      <c r="Z115" s="237">
        <f>IF(U115="","",VLOOKUP(U115,Hormel!$AF$8:$AL$31,Z$6))*2</f>
        <v>0</v>
      </c>
      <c r="AA115" s="237">
        <f>IF(V115="","",VLOOKUP(V115,Hormel!$AF$8:$AL$31,AA$6))*2</f>
        <v>0</v>
      </c>
      <c r="AB115" s="362">
        <v>0</v>
      </c>
      <c r="AC115" s="359">
        <v>0</v>
      </c>
      <c r="AD115" s="359">
        <v>0</v>
      </c>
      <c r="AE115" s="135">
        <v>0</v>
      </c>
      <c r="AF115" s="135">
        <v>0</v>
      </c>
      <c r="AG115" s="223">
        <f t="shared" si="4"/>
        <v>0</v>
      </c>
      <c r="AH115" s="196">
        <f t="shared" si="5"/>
        <v>0</v>
      </c>
      <c r="AI115" s="196"/>
      <c r="AJ115" s="261" t="s">
        <v>253</v>
      </c>
      <c r="AK115" s="196">
        <f>'Team Rank Work'!AO30</f>
        <v>0</v>
      </c>
      <c r="AL115" s="233">
        <v>272</v>
      </c>
      <c r="AM115" s="29"/>
      <c r="AN115" s="29"/>
      <c r="AO115" s="29"/>
      <c r="AU115" s="8"/>
      <c r="AV115" s="8"/>
      <c r="AW115" s="8"/>
      <c r="AX115" s="8"/>
      <c r="AY115" s="8"/>
    </row>
    <row r="116" spans="1:51" ht="13.5" customHeight="1" hidden="1">
      <c r="A116" s="189"/>
      <c r="B116" s="188"/>
      <c r="C116" s="257">
        <f>IF(D116="","",IF(C114="","",C114))</f>
      </c>
      <c r="D116" s="72"/>
      <c r="E116" s="192" t="s">
        <v>373</v>
      </c>
      <c r="F116" s="299"/>
      <c r="G116" s="135"/>
      <c r="H116" s="135"/>
      <c r="I116" s="135"/>
      <c r="J116" s="135"/>
      <c r="K116" s="135"/>
      <c r="L116" s="272"/>
      <c r="M116" s="272"/>
      <c r="N116" s="272"/>
      <c r="O116" s="272"/>
      <c r="P116" s="279"/>
      <c r="Q116" s="194">
        <f t="shared" si="3"/>
        <v>0</v>
      </c>
      <c r="R116" s="285"/>
      <c r="S116" s="282"/>
      <c r="T116" s="282"/>
      <c r="U116" s="282"/>
      <c r="V116" s="279"/>
      <c r="W116" s="237">
        <f>IF(R116="","",VLOOKUP(R116,Hormel!$AF$8:$AL$31,W$6))*2</f>
        <v>0</v>
      </c>
      <c r="X116" s="237">
        <f>IF(S116="","",VLOOKUP(S116,Hormel!$AF$8:$AL$31,X$6))*2</f>
        <v>0</v>
      </c>
      <c r="Y116" s="237">
        <f>IF(T116="","",VLOOKUP(T116,Hormel!$AF$8:$AL$31,Y$6))*2</f>
        <v>0</v>
      </c>
      <c r="Z116" s="237">
        <f>IF(U116="","",VLOOKUP(U116,Hormel!$AF$8:$AL$31,Z$6))*2</f>
        <v>0</v>
      </c>
      <c r="AA116" s="237">
        <f>IF(V116="","",VLOOKUP(V116,Hormel!$AF$8:$AL$31,AA$6))*2</f>
        <v>0</v>
      </c>
      <c r="AB116" s="362">
        <v>0</v>
      </c>
      <c r="AC116" s="359">
        <v>0</v>
      </c>
      <c r="AD116" s="359">
        <v>0</v>
      </c>
      <c r="AE116" s="135">
        <v>0</v>
      </c>
      <c r="AF116" s="135">
        <v>0</v>
      </c>
      <c r="AG116" s="223">
        <f t="shared" si="4"/>
        <v>0</v>
      </c>
      <c r="AH116" s="196">
        <f t="shared" si="5"/>
        <v>0</v>
      </c>
      <c r="AI116" s="196"/>
      <c r="AJ116" s="261" t="s">
        <v>257</v>
      </c>
      <c r="AK116" s="196">
        <f>'Team Rank Work'!AP30</f>
        <v>0</v>
      </c>
      <c r="AL116" s="233">
        <v>273</v>
      </c>
      <c r="AM116" s="29"/>
      <c r="AN116" s="29"/>
      <c r="AO116" s="29"/>
      <c r="AU116" s="8"/>
      <c r="AV116" s="8"/>
      <c r="AW116" s="8"/>
      <c r="AX116" s="8"/>
      <c r="AY116" s="8"/>
    </row>
    <row r="117" spans="1:51" ht="13.5" customHeight="1" hidden="1">
      <c r="A117" s="189"/>
      <c r="B117" s="190"/>
      <c r="C117" s="258">
        <f>IF(D117="","",IF(C114="","",C114))</f>
      </c>
      <c r="D117" s="73"/>
      <c r="E117" s="193" t="s">
        <v>374</v>
      </c>
      <c r="F117" s="300"/>
      <c r="G117" s="136"/>
      <c r="H117" s="136"/>
      <c r="I117" s="136"/>
      <c r="J117" s="136"/>
      <c r="K117" s="136"/>
      <c r="L117" s="273"/>
      <c r="M117" s="273"/>
      <c r="N117" s="273"/>
      <c r="O117" s="273"/>
      <c r="P117" s="280"/>
      <c r="Q117" s="195">
        <f t="shared" si="3"/>
        <v>0</v>
      </c>
      <c r="R117" s="286"/>
      <c r="S117" s="287"/>
      <c r="T117" s="287"/>
      <c r="U117" s="287"/>
      <c r="V117" s="280"/>
      <c r="W117" s="238">
        <f>IF(R117="","",VLOOKUP(R117,Hormel!$AF$8:$AL$31,W$6))*2</f>
        <v>0</v>
      </c>
      <c r="X117" s="238">
        <f>IF(S117="","",VLOOKUP(S117,Hormel!$AF$8:$AL$31,X$6))*2</f>
        <v>0</v>
      </c>
      <c r="Y117" s="238">
        <f>IF(T117="","",VLOOKUP(T117,Hormel!$AF$8:$AL$31,Y$6))*2</f>
        <v>0</v>
      </c>
      <c r="Z117" s="238">
        <f>IF(U117="","",VLOOKUP(U117,Hormel!$AF$8:$AL$31,Z$6))*2</f>
        <v>0</v>
      </c>
      <c r="AA117" s="238">
        <f>IF(V117="","",VLOOKUP(V117,Hormel!$AF$8:$AL$31,AA$6))*2</f>
        <v>0</v>
      </c>
      <c r="AB117" s="363">
        <v>0</v>
      </c>
      <c r="AC117" s="360">
        <v>0</v>
      </c>
      <c r="AD117" s="360">
        <v>0</v>
      </c>
      <c r="AE117" s="136">
        <v>0</v>
      </c>
      <c r="AF117" s="136">
        <v>0</v>
      </c>
      <c r="AG117" s="224">
        <f t="shared" si="4"/>
        <v>0</v>
      </c>
      <c r="AH117" s="197">
        <f t="shared" si="5"/>
        <v>0</v>
      </c>
      <c r="AI117" s="197"/>
      <c r="AJ117" s="197" t="s">
        <v>27</v>
      </c>
      <c r="AK117" s="197">
        <f>'Team Rank Work'!AQ30</f>
        <v>0</v>
      </c>
      <c r="AL117" s="234">
        <v>274</v>
      </c>
      <c r="AM117" s="29"/>
      <c r="AN117" s="29"/>
      <c r="AO117" s="29"/>
      <c r="AU117" s="8"/>
      <c r="AV117" s="8"/>
      <c r="AW117" s="8"/>
      <c r="AX117" s="8"/>
      <c r="AY117" s="8"/>
    </row>
    <row r="118" spans="1:51" ht="13.5" customHeight="1" hidden="1">
      <c r="A118" s="189">
        <f>A114+1</f>
        <v>127</v>
      </c>
      <c r="B118" s="242" t="s">
        <v>102</v>
      </c>
      <c r="C118" s="270"/>
      <c r="D118" s="243"/>
      <c r="E118" s="244" t="s">
        <v>375</v>
      </c>
      <c r="F118" s="301"/>
      <c r="G118" s="245"/>
      <c r="H118" s="245"/>
      <c r="I118" s="245"/>
      <c r="J118" s="245"/>
      <c r="K118" s="245"/>
      <c r="L118" s="274"/>
      <c r="M118" s="274"/>
      <c r="N118" s="274"/>
      <c r="O118" s="274"/>
      <c r="P118" s="281"/>
      <c r="Q118" s="246">
        <f t="shared" si="3"/>
        <v>0</v>
      </c>
      <c r="R118" s="288"/>
      <c r="S118" s="289"/>
      <c r="T118" s="289"/>
      <c r="U118" s="289"/>
      <c r="V118" s="281"/>
      <c r="W118" s="239">
        <f>IF(R118="","",VLOOKUP(R118,Hormel!$AF$8:$AL$31,W$6))*2</f>
        <v>0</v>
      </c>
      <c r="X118" s="239">
        <f>IF(S118="","",VLOOKUP(S118,Hormel!$AF$8:$AL$31,X$6))*2</f>
        <v>0</v>
      </c>
      <c r="Y118" s="239">
        <f>IF(T118="","",VLOOKUP(T118,Hormel!$AF$8:$AL$31,Y$6))*2</f>
        <v>0</v>
      </c>
      <c r="Z118" s="239">
        <f>IF(U118="","",VLOOKUP(U118,Hormel!$AF$8:$AL$31,Z$6))*2</f>
        <v>0</v>
      </c>
      <c r="AA118" s="239">
        <f>IF(V118="","",VLOOKUP(V118,Hormel!$AF$8:$AL$31,AA$6))*2</f>
        <v>0</v>
      </c>
      <c r="AB118" s="364">
        <v>0</v>
      </c>
      <c r="AC118" s="361">
        <v>0</v>
      </c>
      <c r="AD118" s="361">
        <v>0</v>
      </c>
      <c r="AE118" s="245">
        <v>0</v>
      </c>
      <c r="AF118" s="245">
        <v>0</v>
      </c>
      <c r="AG118" s="247">
        <f t="shared" si="4"/>
        <v>0</v>
      </c>
      <c r="AH118" s="248">
        <f t="shared" si="5"/>
        <v>0</v>
      </c>
      <c r="AI118" s="249"/>
      <c r="AJ118" s="196"/>
      <c r="AK118" s="248"/>
      <c r="AL118" s="233">
        <v>281</v>
      </c>
      <c r="AM118" s="29"/>
      <c r="AN118" s="29">
        <f>IF(C118&lt;&gt;"",1,0)</f>
        <v>0</v>
      </c>
      <c r="AO118" s="50"/>
      <c r="AU118" s="8"/>
      <c r="AV118" s="8"/>
      <c r="AW118" s="8"/>
      <c r="AX118" s="8"/>
      <c r="AY118" s="8"/>
    </row>
    <row r="119" spans="1:51" ht="13.5" customHeight="1" hidden="1">
      <c r="A119" s="189"/>
      <c r="B119" s="188"/>
      <c r="C119" s="257">
        <f>IF(D119="","",IF(C118="","",C118))</f>
      </c>
      <c r="D119" s="72"/>
      <c r="E119" s="192" t="s">
        <v>376</v>
      </c>
      <c r="F119" s="299"/>
      <c r="G119" s="135"/>
      <c r="H119" s="135"/>
      <c r="I119" s="135"/>
      <c r="J119" s="135"/>
      <c r="K119" s="135"/>
      <c r="L119" s="272"/>
      <c r="M119" s="272"/>
      <c r="N119" s="272"/>
      <c r="O119" s="272"/>
      <c r="P119" s="279"/>
      <c r="Q119" s="194">
        <f t="shared" si="3"/>
        <v>0</v>
      </c>
      <c r="R119" s="285"/>
      <c r="S119" s="282"/>
      <c r="T119" s="282"/>
      <c r="U119" s="282"/>
      <c r="V119" s="279"/>
      <c r="W119" s="237">
        <f>IF(R119="","",VLOOKUP(R119,Hormel!$AF$8:$AL$31,W$6))*2</f>
        <v>0</v>
      </c>
      <c r="X119" s="237">
        <f>IF(S119="","",VLOOKUP(S119,Hormel!$AF$8:$AL$31,X$6))*2</f>
        <v>0</v>
      </c>
      <c r="Y119" s="237">
        <f>IF(T119="","",VLOOKUP(T119,Hormel!$AF$8:$AL$31,Y$6))*2</f>
        <v>0</v>
      </c>
      <c r="Z119" s="237">
        <f>IF(U119="","",VLOOKUP(U119,Hormel!$AF$8:$AL$31,Z$6))*2</f>
        <v>0</v>
      </c>
      <c r="AA119" s="237">
        <f>IF(V119="","",VLOOKUP(V119,Hormel!$AF$8:$AL$31,AA$6))*2</f>
        <v>0</v>
      </c>
      <c r="AB119" s="362">
        <v>0</v>
      </c>
      <c r="AC119" s="359">
        <v>0</v>
      </c>
      <c r="AD119" s="359">
        <v>0</v>
      </c>
      <c r="AE119" s="135">
        <v>0</v>
      </c>
      <c r="AF119" s="135">
        <v>0</v>
      </c>
      <c r="AG119" s="223">
        <f t="shared" si="4"/>
        <v>0</v>
      </c>
      <c r="AH119" s="196">
        <f t="shared" si="5"/>
        <v>0</v>
      </c>
      <c r="AI119" s="196"/>
      <c r="AJ119" s="261" t="s">
        <v>253</v>
      </c>
      <c r="AK119" s="196">
        <f>'Team Rank Work'!$AO31</f>
        <v>0</v>
      </c>
      <c r="AL119" s="233">
        <v>282</v>
      </c>
      <c r="AM119" s="29"/>
      <c r="AN119" s="29"/>
      <c r="AO119" s="29"/>
      <c r="AU119" s="8"/>
      <c r="AV119" s="8"/>
      <c r="AW119" s="8"/>
      <c r="AX119" s="8"/>
      <c r="AY119" s="8"/>
    </row>
    <row r="120" spans="1:51" ht="13.5" customHeight="1" hidden="1">
      <c r="A120" s="189"/>
      <c r="B120" s="188"/>
      <c r="C120" s="257">
        <f>IF(D120="","",IF(C118="","",C118))</f>
      </c>
      <c r="D120" s="72"/>
      <c r="E120" s="192" t="s">
        <v>377</v>
      </c>
      <c r="F120" s="299"/>
      <c r="G120" s="135"/>
      <c r="H120" s="135"/>
      <c r="I120" s="135"/>
      <c r="J120" s="135"/>
      <c r="K120" s="135"/>
      <c r="L120" s="272"/>
      <c r="M120" s="272"/>
      <c r="N120" s="272"/>
      <c r="O120" s="272"/>
      <c r="P120" s="279"/>
      <c r="Q120" s="194">
        <f t="shared" si="3"/>
        <v>0</v>
      </c>
      <c r="R120" s="285"/>
      <c r="S120" s="282"/>
      <c r="T120" s="282"/>
      <c r="U120" s="282"/>
      <c r="V120" s="279"/>
      <c r="W120" s="237">
        <f>IF(R120="","",VLOOKUP(R120,Hormel!$AF$8:$AL$31,W$6))*2</f>
        <v>0</v>
      </c>
      <c r="X120" s="237">
        <f>IF(S120="","",VLOOKUP(S120,Hormel!$AF$8:$AL$31,X$6))*2</f>
        <v>0</v>
      </c>
      <c r="Y120" s="237">
        <f>IF(T120="","",VLOOKUP(T120,Hormel!$AF$8:$AL$31,Y$6))*2</f>
        <v>0</v>
      </c>
      <c r="Z120" s="237">
        <f>IF(U120="","",VLOOKUP(U120,Hormel!$AF$8:$AL$31,Z$6))*2</f>
        <v>0</v>
      </c>
      <c r="AA120" s="237">
        <f>IF(V120="","",VLOOKUP(V120,Hormel!$AF$8:$AL$31,AA$6))*2</f>
        <v>0</v>
      </c>
      <c r="AB120" s="362">
        <v>0</v>
      </c>
      <c r="AC120" s="359">
        <v>0</v>
      </c>
      <c r="AD120" s="359">
        <v>0</v>
      </c>
      <c r="AE120" s="135">
        <v>0</v>
      </c>
      <c r="AF120" s="135">
        <v>0</v>
      </c>
      <c r="AG120" s="223">
        <f t="shared" si="4"/>
        <v>0</v>
      </c>
      <c r="AH120" s="196">
        <f t="shared" si="5"/>
        <v>0</v>
      </c>
      <c r="AI120" s="196"/>
      <c r="AJ120" s="261" t="s">
        <v>257</v>
      </c>
      <c r="AK120" s="196">
        <f>'Team Rank Work'!$AP31</f>
        <v>0</v>
      </c>
      <c r="AL120" s="233">
        <v>283</v>
      </c>
      <c r="AM120" s="29"/>
      <c r="AN120" s="29"/>
      <c r="AU120" s="8"/>
      <c r="AV120" s="8"/>
      <c r="AW120" s="8"/>
      <c r="AX120" s="8"/>
      <c r="AY120" s="8"/>
    </row>
    <row r="121" spans="1:51" ht="13.5" customHeight="1" hidden="1">
      <c r="A121" s="189"/>
      <c r="B121" s="190"/>
      <c r="C121" s="258">
        <f>IF(D121="","",IF(C118="","",C118))</f>
      </c>
      <c r="D121" s="73"/>
      <c r="E121" s="193" t="s">
        <v>378</v>
      </c>
      <c r="F121" s="300"/>
      <c r="G121" s="136"/>
      <c r="H121" s="136"/>
      <c r="I121" s="136"/>
      <c r="J121" s="136"/>
      <c r="K121" s="136"/>
      <c r="L121" s="273"/>
      <c r="M121" s="273"/>
      <c r="N121" s="273"/>
      <c r="O121" s="273"/>
      <c r="P121" s="280"/>
      <c r="Q121" s="195">
        <f t="shared" si="3"/>
        <v>0</v>
      </c>
      <c r="R121" s="286"/>
      <c r="S121" s="287"/>
      <c r="T121" s="287"/>
      <c r="U121" s="287"/>
      <c r="V121" s="280"/>
      <c r="W121" s="238">
        <f>IF(R121="","",VLOOKUP(R121,Hormel!$AF$8:$AL$31,W$6))*2</f>
        <v>0</v>
      </c>
      <c r="X121" s="238">
        <f>IF(S121="","",VLOOKUP(S121,Hormel!$AF$8:$AL$31,X$6))*2</f>
        <v>0</v>
      </c>
      <c r="Y121" s="238">
        <f>IF(T121="","",VLOOKUP(T121,Hormel!$AF$8:$AL$31,Y$6))*2</f>
        <v>0</v>
      </c>
      <c r="Z121" s="238">
        <f>IF(U121="","",VLOOKUP(U121,Hormel!$AF$8:$AL$31,Z$6))*2</f>
        <v>0</v>
      </c>
      <c r="AA121" s="238">
        <f>IF(V121="","",VLOOKUP(V121,Hormel!$AF$8:$AL$31,AA$6))*2</f>
        <v>0</v>
      </c>
      <c r="AB121" s="363">
        <v>0</v>
      </c>
      <c r="AC121" s="360">
        <v>0</v>
      </c>
      <c r="AD121" s="360">
        <v>0</v>
      </c>
      <c r="AE121" s="136">
        <v>0</v>
      </c>
      <c r="AF121" s="136">
        <v>0</v>
      </c>
      <c r="AG121" s="224">
        <f t="shared" si="4"/>
        <v>0</v>
      </c>
      <c r="AH121" s="197">
        <f t="shared" si="5"/>
        <v>0</v>
      </c>
      <c r="AI121" s="197"/>
      <c r="AJ121" s="197" t="s">
        <v>27</v>
      </c>
      <c r="AK121" s="197">
        <f>'Team Rank Work'!$AQ31</f>
        <v>0</v>
      </c>
      <c r="AL121" s="234">
        <v>284</v>
      </c>
      <c r="AM121" s="29"/>
      <c r="AN121" s="29"/>
      <c r="AU121" s="8"/>
      <c r="AV121" s="8"/>
      <c r="AW121" s="8"/>
      <c r="AX121" s="8"/>
      <c r="AY121" s="8"/>
    </row>
    <row r="122" spans="1:51" ht="13.5" customHeight="1" hidden="1">
      <c r="A122" s="189">
        <f>A118+1</f>
        <v>128</v>
      </c>
      <c r="B122" s="242" t="s">
        <v>103</v>
      </c>
      <c r="C122" s="270"/>
      <c r="D122" s="243"/>
      <c r="E122" s="244" t="s">
        <v>379</v>
      </c>
      <c r="F122" s="301"/>
      <c r="G122" s="245"/>
      <c r="H122" s="245"/>
      <c r="I122" s="245"/>
      <c r="J122" s="245"/>
      <c r="K122" s="245"/>
      <c r="L122" s="274"/>
      <c r="M122" s="274"/>
      <c r="N122" s="274"/>
      <c r="O122" s="274"/>
      <c r="P122" s="281"/>
      <c r="Q122" s="246">
        <f t="shared" si="3"/>
        <v>0</v>
      </c>
      <c r="R122" s="288"/>
      <c r="S122" s="289"/>
      <c r="T122" s="289"/>
      <c r="U122" s="289"/>
      <c r="V122" s="281"/>
      <c r="W122" s="239">
        <f>IF(R122="","",VLOOKUP(R122,Hormel!$AF$8:$AL$31,W$6))*2</f>
        <v>0</v>
      </c>
      <c r="X122" s="239">
        <f>IF(S122="","",VLOOKUP(S122,Hormel!$AF$8:$AL$31,X$6))*2</f>
        <v>0</v>
      </c>
      <c r="Y122" s="239">
        <f>IF(T122="","",VLOOKUP(T122,Hormel!$AF$8:$AL$31,Y$6))*2</f>
        <v>0</v>
      </c>
      <c r="Z122" s="239">
        <f>IF(U122="","",VLOOKUP(U122,Hormel!$AF$8:$AL$31,Z$6))*2</f>
        <v>0</v>
      </c>
      <c r="AA122" s="239">
        <f>IF(V122="","",VLOOKUP(V122,Hormel!$AF$8:$AL$31,AA$6))*2</f>
        <v>0</v>
      </c>
      <c r="AB122" s="364">
        <v>0</v>
      </c>
      <c r="AC122" s="361">
        <v>0</v>
      </c>
      <c r="AD122" s="361">
        <v>0</v>
      </c>
      <c r="AE122" s="245">
        <v>0</v>
      </c>
      <c r="AF122" s="245">
        <v>0</v>
      </c>
      <c r="AG122" s="247">
        <f t="shared" si="4"/>
        <v>0</v>
      </c>
      <c r="AH122" s="248">
        <f t="shared" si="5"/>
        <v>0</v>
      </c>
      <c r="AI122" s="249"/>
      <c r="AJ122" s="196"/>
      <c r="AK122" s="248"/>
      <c r="AL122" s="233">
        <v>291</v>
      </c>
      <c r="AM122" s="29"/>
      <c r="AN122" s="29">
        <f>IF(C122&lt;&gt;"",1,0)</f>
        <v>0</v>
      </c>
      <c r="AU122" s="8"/>
      <c r="AV122" s="8"/>
      <c r="AW122" s="8"/>
      <c r="AX122" s="8"/>
      <c r="AY122" s="8"/>
    </row>
    <row r="123" spans="1:51" ht="13.5" customHeight="1" hidden="1">
      <c r="A123" s="189"/>
      <c r="B123" s="188"/>
      <c r="C123" s="257">
        <f>IF(D123="","",IF(C122="","",C122))</f>
      </c>
      <c r="D123" s="72"/>
      <c r="E123" s="192" t="s">
        <v>380</v>
      </c>
      <c r="F123" s="299"/>
      <c r="G123" s="135"/>
      <c r="H123" s="135"/>
      <c r="I123" s="135"/>
      <c r="J123" s="135"/>
      <c r="K123" s="135"/>
      <c r="L123" s="272"/>
      <c r="M123" s="272"/>
      <c r="N123" s="272"/>
      <c r="O123" s="272"/>
      <c r="P123" s="279"/>
      <c r="Q123" s="194">
        <f t="shared" si="3"/>
        <v>0</v>
      </c>
      <c r="R123" s="285"/>
      <c r="S123" s="282"/>
      <c r="T123" s="282"/>
      <c r="U123" s="282"/>
      <c r="V123" s="279"/>
      <c r="W123" s="237">
        <f>IF(R123="","",VLOOKUP(R123,Hormel!$AF$8:$AL$31,W$6))*2</f>
        <v>0</v>
      </c>
      <c r="X123" s="237">
        <f>IF(S123="","",VLOOKUP(S123,Hormel!$AF$8:$AL$31,X$6))*2</f>
        <v>0</v>
      </c>
      <c r="Y123" s="237">
        <f>IF(T123="","",VLOOKUP(T123,Hormel!$AF$8:$AL$31,Y$6))*2</f>
        <v>0</v>
      </c>
      <c r="Z123" s="237">
        <f>IF(U123="","",VLOOKUP(U123,Hormel!$AF$8:$AL$31,Z$6))*2</f>
        <v>0</v>
      </c>
      <c r="AA123" s="237">
        <f>IF(V123="","",VLOOKUP(V123,Hormel!$AF$8:$AL$31,AA$6))*2</f>
        <v>0</v>
      </c>
      <c r="AB123" s="362">
        <v>0</v>
      </c>
      <c r="AC123" s="359">
        <v>0</v>
      </c>
      <c r="AD123" s="359">
        <v>0</v>
      </c>
      <c r="AE123" s="135">
        <v>0</v>
      </c>
      <c r="AF123" s="135">
        <v>0</v>
      </c>
      <c r="AG123" s="223">
        <f t="shared" si="4"/>
        <v>0</v>
      </c>
      <c r="AH123" s="196">
        <f t="shared" si="5"/>
        <v>0</v>
      </c>
      <c r="AI123" s="196"/>
      <c r="AJ123" s="261" t="s">
        <v>253</v>
      </c>
      <c r="AK123" s="196">
        <f>'Team Rank Work'!$AO32</f>
        <v>0</v>
      </c>
      <c r="AL123" s="233">
        <v>292</v>
      </c>
      <c r="AM123" s="29"/>
      <c r="AN123" s="29"/>
      <c r="AU123" s="8"/>
      <c r="AV123" s="8"/>
      <c r="AW123" s="8"/>
      <c r="AX123" s="8"/>
      <c r="AY123" s="8"/>
    </row>
    <row r="124" spans="1:51" ht="13.5" customHeight="1" hidden="1">
      <c r="A124" s="189"/>
      <c r="B124" s="188"/>
      <c r="C124" s="257">
        <f>IF(D124="","",IF(C122="","",C122))</f>
      </c>
      <c r="D124" s="72"/>
      <c r="E124" s="192" t="s">
        <v>381</v>
      </c>
      <c r="F124" s="299"/>
      <c r="G124" s="135"/>
      <c r="H124" s="135"/>
      <c r="I124" s="135"/>
      <c r="J124" s="135"/>
      <c r="K124" s="135"/>
      <c r="L124" s="272"/>
      <c r="M124" s="272"/>
      <c r="N124" s="272"/>
      <c r="O124" s="272"/>
      <c r="P124" s="279"/>
      <c r="Q124" s="194">
        <f t="shared" si="3"/>
        <v>0</v>
      </c>
      <c r="R124" s="285"/>
      <c r="S124" s="282"/>
      <c r="T124" s="282"/>
      <c r="U124" s="282"/>
      <c r="V124" s="279"/>
      <c r="W124" s="237">
        <f>IF(R124="","",VLOOKUP(R124,Hormel!$AF$8:$AL$31,W$6))*2</f>
        <v>0</v>
      </c>
      <c r="X124" s="237">
        <f>IF(S124="","",VLOOKUP(S124,Hormel!$AF$8:$AL$31,X$6))*2</f>
        <v>0</v>
      </c>
      <c r="Y124" s="237">
        <f>IF(T124="","",VLOOKUP(T124,Hormel!$AF$8:$AL$31,Y$6))*2</f>
        <v>0</v>
      </c>
      <c r="Z124" s="237">
        <f>IF(U124="","",VLOOKUP(U124,Hormel!$AF$8:$AL$31,Z$6))*2</f>
        <v>0</v>
      </c>
      <c r="AA124" s="237">
        <f>IF(V124="","",VLOOKUP(V124,Hormel!$AF$8:$AL$31,AA$6))*2</f>
        <v>0</v>
      </c>
      <c r="AB124" s="362">
        <v>0</v>
      </c>
      <c r="AC124" s="359">
        <v>0</v>
      </c>
      <c r="AD124" s="359">
        <v>0</v>
      </c>
      <c r="AE124" s="135">
        <v>0</v>
      </c>
      <c r="AF124" s="135">
        <v>0</v>
      </c>
      <c r="AG124" s="223">
        <f t="shared" si="4"/>
        <v>0</v>
      </c>
      <c r="AH124" s="196">
        <f t="shared" si="5"/>
        <v>0</v>
      </c>
      <c r="AI124" s="196"/>
      <c r="AJ124" s="261" t="s">
        <v>257</v>
      </c>
      <c r="AK124" s="196">
        <f>'Team Rank Work'!$AP32</f>
        <v>0</v>
      </c>
      <c r="AL124" s="233">
        <v>293</v>
      </c>
      <c r="AM124" s="29"/>
      <c r="AN124" s="29"/>
      <c r="AO124" s="29"/>
      <c r="AU124" s="8"/>
      <c r="AV124" s="8"/>
      <c r="AW124" s="8"/>
      <c r="AX124" s="8"/>
      <c r="AY124" s="8"/>
    </row>
    <row r="125" spans="1:51" ht="13.5" customHeight="1" hidden="1" thickBot="1">
      <c r="A125" s="189"/>
      <c r="B125" s="190"/>
      <c r="C125" s="258">
        <f>IF(D125="","",IF(C122="","",C122))</f>
      </c>
      <c r="D125" s="73"/>
      <c r="E125" s="193" t="s">
        <v>382</v>
      </c>
      <c r="F125" s="300"/>
      <c r="G125" s="136"/>
      <c r="H125" s="136"/>
      <c r="I125" s="136"/>
      <c r="J125" s="136"/>
      <c r="K125" s="136"/>
      <c r="L125" s="273"/>
      <c r="M125" s="273"/>
      <c r="N125" s="273"/>
      <c r="O125" s="273"/>
      <c r="P125" s="280"/>
      <c r="Q125" s="195">
        <f t="shared" si="3"/>
        <v>0</v>
      </c>
      <c r="R125" s="286"/>
      <c r="S125" s="287"/>
      <c r="T125" s="287"/>
      <c r="U125" s="287"/>
      <c r="V125" s="280"/>
      <c r="W125" s="238">
        <f>IF(R125="","",VLOOKUP(R125,Hormel!$AF$8:$AL$31,W$6))*2</f>
        <v>0</v>
      </c>
      <c r="X125" s="238">
        <f>IF(S125="","",VLOOKUP(S125,Hormel!$AF$8:$AL$31,X$6))*2</f>
        <v>0</v>
      </c>
      <c r="Y125" s="238">
        <f>IF(T125="","",VLOOKUP(T125,Hormel!$AF$8:$AL$31,Y$6))*2</f>
        <v>0</v>
      </c>
      <c r="Z125" s="238">
        <f>IF(U125="","",VLOOKUP(U125,Hormel!$AF$8:$AL$31,Z$6))*2</f>
        <v>0</v>
      </c>
      <c r="AA125" s="238">
        <f>IF(V125="","",VLOOKUP(V125,Hormel!$AF$8:$AL$31,AA$6))*2</f>
        <v>0</v>
      </c>
      <c r="AB125" s="363">
        <v>0</v>
      </c>
      <c r="AC125" s="360">
        <v>0</v>
      </c>
      <c r="AD125" s="360">
        <v>0</v>
      </c>
      <c r="AE125" s="136">
        <v>0</v>
      </c>
      <c r="AF125" s="136">
        <v>0</v>
      </c>
      <c r="AG125" s="224">
        <f t="shared" si="4"/>
        <v>0</v>
      </c>
      <c r="AH125" s="197">
        <f t="shared" si="5"/>
        <v>0</v>
      </c>
      <c r="AI125" s="197"/>
      <c r="AJ125" s="197" t="s">
        <v>27</v>
      </c>
      <c r="AK125" s="197">
        <f>'Team Rank Work'!$AQ32</f>
        <v>0</v>
      </c>
      <c r="AL125" s="234">
        <v>294</v>
      </c>
      <c r="AM125" s="29"/>
      <c r="AN125" s="29"/>
      <c r="AO125" s="29"/>
      <c r="AU125" s="8"/>
      <c r="AV125" s="8"/>
      <c r="AW125" s="8"/>
      <c r="AX125" s="8"/>
      <c r="AY125" s="8"/>
    </row>
    <row r="126" spans="1:51" ht="13.5" customHeight="1" hidden="1">
      <c r="A126" s="189">
        <f>A122+1</f>
        <v>129</v>
      </c>
      <c r="B126" s="242" t="s">
        <v>104</v>
      </c>
      <c r="C126" s="271"/>
      <c r="D126" s="243"/>
      <c r="E126" s="244" t="s">
        <v>383</v>
      </c>
      <c r="F126" s="301"/>
      <c r="G126" s="245"/>
      <c r="H126" s="245"/>
      <c r="I126" s="245"/>
      <c r="J126" s="245"/>
      <c r="K126" s="245"/>
      <c r="L126" s="274"/>
      <c r="M126" s="274"/>
      <c r="N126" s="274"/>
      <c r="O126" s="274"/>
      <c r="P126" s="281"/>
      <c r="Q126" s="246">
        <f t="shared" si="3"/>
        <v>0</v>
      </c>
      <c r="R126" s="288"/>
      <c r="S126" s="289"/>
      <c r="T126" s="289"/>
      <c r="U126" s="289"/>
      <c r="V126" s="281"/>
      <c r="W126" s="239">
        <f>IF(R126="","",VLOOKUP(R126,Hormel!$AF$8:$AL$31,W$6))*2</f>
        <v>0</v>
      </c>
      <c r="X126" s="239">
        <f>IF(S126="","",VLOOKUP(S126,Hormel!$AF$8:$AL$31,X$6))*2</f>
        <v>0</v>
      </c>
      <c r="Y126" s="239">
        <f>IF(T126="","",VLOOKUP(T126,Hormel!$AF$8:$AL$31,Y$6))*2</f>
        <v>0</v>
      </c>
      <c r="Z126" s="239">
        <f>IF(U126="","",VLOOKUP(U126,Hormel!$AF$8:$AL$31,Z$6))*2</f>
        <v>0</v>
      </c>
      <c r="AA126" s="239">
        <f>IF(V126="","",VLOOKUP(V126,Hormel!$AF$8:$AL$31,AA$6))*2</f>
        <v>0</v>
      </c>
      <c r="AB126" s="364">
        <v>0</v>
      </c>
      <c r="AC126" s="361">
        <v>0</v>
      </c>
      <c r="AD126" s="361">
        <v>0</v>
      </c>
      <c r="AE126" s="245">
        <v>0</v>
      </c>
      <c r="AF126" s="245">
        <v>0</v>
      </c>
      <c r="AG126" s="247">
        <f t="shared" si="4"/>
        <v>0</v>
      </c>
      <c r="AH126" s="248">
        <f t="shared" si="5"/>
        <v>0</v>
      </c>
      <c r="AI126" s="249"/>
      <c r="AJ126" s="196"/>
      <c r="AK126" s="248"/>
      <c r="AL126" s="233">
        <v>301</v>
      </c>
      <c r="AM126" s="29"/>
      <c r="AN126" s="29">
        <f>IF(C126&lt;&gt;"",1,0)</f>
        <v>0</v>
      </c>
      <c r="AO126" s="50"/>
      <c r="AU126" s="8"/>
      <c r="AV126" s="8"/>
      <c r="AW126" s="8"/>
      <c r="AX126" s="8"/>
      <c r="AY126" s="8"/>
    </row>
    <row r="127" spans="1:51" ht="13.5" customHeight="1" hidden="1">
      <c r="A127" s="189"/>
      <c r="B127" s="188"/>
      <c r="C127" s="257">
        <f>IF(D127="","",IF(C126="","",C126))</f>
      </c>
      <c r="D127" s="72"/>
      <c r="E127" s="192" t="s">
        <v>384</v>
      </c>
      <c r="F127" s="299"/>
      <c r="G127" s="135"/>
      <c r="H127" s="135"/>
      <c r="I127" s="135"/>
      <c r="J127" s="135"/>
      <c r="K127" s="135"/>
      <c r="L127" s="272"/>
      <c r="M127" s="272"/>
      <c r="N127" s="272"/>
      <c r="O127" s="272"/>
      <c r="P127" s="279"/>
      <c r="Q127" s="194">
        <f t="shared" si="3"/>
        <v>0</v>
      </c>
      <c r="R127" s="285"/>
      <c r="S127" s="282"/>
      <c r="T127" s="282"/>
      <c r="U127" s="282"/>
      <c r="V127" s="279"/>
      <c r="W127" s="237">
        <f>IF(R127="","",VLOOKUP(R127,Hormel!$AF$8:$AL$31,W$6))*2</f>
        <v>0</v>
      </c>
      <c r="X127" s="237">
        <f>IF(S127="","",VLOOKUP(S127,Hormel!$AF$8:$AL$31,X$6))*2</f>
        <v>0</v>
      </c>
      <c r="Y127" s="237">
        <f>IF(T127="","",VLOOKUP(T127,Hormel!$AF$8:$AL$31,Y$6))*2</f>
        <v>0</v>
      </c>
      <c r="Z127" s="237">
        <f>IF(U127="","",VLOOKUP(U127,Hormel!$AF$8:$AL$31,Z$6))*2</f>
        <v>0</v>
      </c>
      <c r="AA127" s="237">
        <f>IF(V127="","",VLOOKUP(V127,Hormel!$AF$8:$AL$31,AA$6))*2</f>
        <v>0</v>
      </c>
      <c r="AB127" s="362">
        <v>0</v>
      </c>
      <c r="AC127" s="359">
        <v>0</v>
      </c>
      <c r="AD127" s="359">
        <v>0</v>
      </c>
      <c r="AE127" s="135">
        <v>0</v>
      </c>
      <c r="AF127" s="135">
        <v>0</v>
      </c>
      <c r="AG127" s="223">
        <f t="shared" si="4"/>
        <v>0</v>
      </c>
      <c r="AH127" s="196">
        <f t="shared" si="5"/>
        <v>0</v>
      </c>
      <c r="AI127" s="196"/>
      <c r="AJ127" s="261" t="s">
        <v>253</v>
      </c>
      <c r="AK127" s="196">
        <f>'Team Rank Work'!$AO33</f>
        <v>0</v>
      </c>
      <c r="AL127" s="233">
        <v>302</v>
      </c>
      <c r="AM127" s="29"/>
      <c r="AN127" s="29"/>
      <c r="AO127" s="29"/>
      <c r="AU127" s="8"/>
      <c r="AV127" s="8"/>
      <c r="AW127" s="8"/>
      <c r="AX127" s="8"/>
      <c r="AY127" s="8"/>
    </row>
    <row r="128" spans="1:51" ht="13.5" customHeight="1" hidden="1">
      <c r="A128" s="189"/>
      <c r="B128" s="188"/>
      <c r="C128" s="257">
        <f>IF(D128="","",IF(C126="","",C126))</f>
      </c>
      <c r="D128" s="72"/>
      <c r="E128" s="192" t="s">
        <v>385</v>
      </c>
      <c r="F128" s="299"/>
      <c r="G128" s="135"/>
      <c r="H128" s="135"/>
      <c r="I128" s="135"/>
      <c r="J128" s="135"/>
      <c r="K128" s="135"/>
      <c r="L128" s="272"/>
      <c r="M128" s="272"/>
      <c r="N128" s="272"/>
      <c r="O128" s="272"/>
      <c r="P128" s="279"/>
      <c r="Q128" s="194">
        <f t="shared" si="3"/>
        <v>0</v>
      </c>
      <c r="R128" s="285"/>
      <c r="S128" s="282"/>
      <c r="T128" s="282"/>
      <c r="U128" s="282"/>
      <c r="V128" s="279"/>
      <c r="W128" s="237">
        <f>IF(R128="","",VLOOKUP(R128,Hormel!$AF$8:$AL$31,W$6))*2</f>
        <v>0</v>
      </c>
      <c r="X128" s="237">
        <f>IF(S128="","",VLOOKUP(S128,Hormel!$AF$8:$AL$31,X$6))*2</f>
        <v>0</v>
      </c>
      <c r="Y128" s="237">
        <f>IF(T128="","",VLOOKUP(T128,Hormel!$AF$8:$AL$31,Y$6))*2</f>
        <v>0</v>
      </c>
      <c r="Z128" s="237">
        <f>IF(U128="","",VLOOKUP(U128,Hormel!$AF$8:$AL$31,Z$6))*2</f>
        <v>0</v>
      </c>
      <c r="AA128" s="237">
        <f>IF(V128="","",VLOOKUP(V128,Hormel!$AF$8:$AL$31,AA$6))*2</f>
        <v>0</v>
      </c>
      <c r="AB128" s="362">
        <v>0</v>
      </c>
      <c r="AC128" s="359">
        <v>0</v>
      </c>
      <c r="AD128" s="359">
        <v>0</v>
      </c>
      <c r="AE128" s="135">
        <v>0</v>
      </c>
      <c r="AF128" s="135">
        <v>0</v>
      </c>
      <c r="AG128" s="223">
        <f t="shared" si="4"/>
        <v>0</v>
      </c>
      <c r="AH128" s="196">
        <f t="shared" si="5"/>
        <v>0</v>
      </c>
      <c r="AI128" s="196"/>
      <c r="AJ128" s="261" t="s">
        <v>257</v>
      </c>
      <c r="AK128" s="196">
        <f>'Team Rank Work'!$AP33</f>
        <v>0</v>
      </c>
      <c r="AL128" s="233">
        <v>303</v>
      </c>
      <c r="AM128" s="29"/>
      <c r="AN128" s="29"/>
      <c r="AO128" s="29"/>
      <c r="AU128" s="8"/>
      <c r="AV128" s="8"/>
      <c r="AW128" s="8"/>
      <c r="AX128" s="8"/>
      <c r="AY128" s="8"/>
    </row>
    <row r="129" spans="1:51" ht="13.5" customHeight="1" hidden="1" thickBot="1">
      <c r="A129" s="189"/>
      <c r="B129" s="190"/>
      <c r="C129" s="258">
        <f>IF(D129="","",IF(C126="","",C126))</f>
      </c>
      <c r="D129" s="73"/>
      <c r="E129" s="193" t="s">
        <v>386</v>
      </c>
      <c r="F129" s="300"/>
      <c r="G129" s="136"/>
      <c r="H129" s="136"/>
      <c r="I129" s="136"/>
      <c r="J129" s="136"/>
      <c r="K129" s="136"/>
      <c r="L129" s="273"/>
      <c r="M129" s="273"/>
      <c r="N129" s="273"/>
      <c r="O129" s="273"/>
      <c r="P129" s="280"/>
      <c r="Q129" s="195">
        <f t="shared" si="3"/>
        <v>0</v>
      </c>
      <c r="R129" s="286"/>
      <c r="S129" s="287"/>
      <c r="T129" s="287"/>
      <c r="U129" s="287"/>
      <c r="V129" s="280"/>
      <c r="W129" s="238">
        <f>IF(R129="","",VLOOKUP(R129,Hormel!$AF$8:$AL$31,W$6))*2</f>
        <v>0</v>
      </c>
      <c r="X129" s="238">
        <f>IF(S129="","",VLOOKUP(S129,Hormel!$AF$8:$AL$31,X$6))*2</f>
        <v>0</v>
      </c>
      <c r="Y129" s="238">
        <f>IF(T129="","",VLOOKUP(T129,Hormel!$AF$8:$AL$31,Y$6))*2</f>
        <v>0</v>
      </c>
      <c r="Z129" s="238">
        <f>IF(U129="","",VLOOKUP(U129,Hormel!$AF$8:$AL$31,Z$6))*2</f>
        <v>0</v>
      </c>
      <c r="AA129" s="238">
        <f>IF(V129="","",VLOOKUP(V129,Hormel!$AF$8:$AL$31,AA$6))*2</f>
        <v>0</v>
      </c>
      <c r="AB129" s="363">
        <v>0</v>
      </c>
      <c r="AC129" s="360">
        <v>0</v>
      </c>
      <c r="AD129" s="360">
        <v>0</v>
      </c>
      <c r="AE129" s="136">
        <v>0</v>
      </c>
      <c r="AF129" s="136">
        <v>0</v>
      </c>
      <c r="AG129" s="224">
        <f t="shared" si="4"/>
        <v>0</v>
      </c>
      <c r="AH129" s="197">
        <f t="shared" si="5"/>
        <v>0</v>
      </c>
      <c r="AI129" s="197"/>
      <c r="AJ129" s="197" t="s">
        <v>27</v>
      </c>
      <c r="AK129" s="197">
        <f>'Team Rank Work'!$AQ33</f>
        <v>0</v>
      </c>
      <c r="AL129" s="234">
        <v>304</v>
      </c>
      <c r="AM129" s="29"/>
      <c r="AN129" s="29"/>
      <c r="AO129" s="29"/>
      <c r="AU129" s="8"/>
      <c r="AV129" s="8"/>
      <c r="AW129" s="8"/>
      <c r="AX129" s="8"/>
      <c r="AY129" s="8"/>
    </row>
    <row r="130" spans="1:51" ht="13.5" customHeight="1" hidden="1">
      <c r="A130" s="189">
        <f>A126+1</f>
        <v>130</v>
      </c>
      <c r="B130" s="242" t="s">
        <v>105</v>
      </c>
      <c r="C130" s="271"/>
      <c r="D130" s="243"/>
      <c r="E130" s="244" t="s">
        <v>387</v>
      </c>
      <c r="F130" s="301"/>
      <c r="G130" s="245"/>
      <c r="H130" s="245"/>
      <c r="I130" s="245"/>
      <c r="J130" s="245"/>
      <c r="K130" s="245"/>
      <c r="L130" s="274"/>
      <c r="M130" s="274"/>
      <c r="N130" s="274"/>
      <c r="O130" s="274"/>
      <c r="P130" s="281"/>
      <c r="Q130" s="246">
        <f t="shared" si="3"/>
        <v>0</v>
      </c>
      <c r="R130" s="288"/>
      <c r="S130" s="289"/>
      <c r="T130" s="289"/>
      <c r="U130" s="289"/>
      <c r="V130" s="281"/>
      <c r="W130" s="239">
        <f>IF(R130="","",VLOOKUP(R130,Hormel!$AF$8:$AL$31,W$6))*2</f>
        <v>0</v>
      </c>
      <c r="X130" s="239">
        <f>IF(S130="","",VLOOKUP(S130,Hormel!$AF$8:$AL$31,X$6))*2</f>
        <v>0</v>
      </c>
      <c r="Y130" s="239">
        <f>IF(T130="","",VLOOKUP(T130,Hormel!$AF$8:$AL$31,Y$6))*2</f>
        <v>0</v>
      </c>
      <c r="Z130" s="239">
        <f>IF(U130="","",VLOOKUP(U130,Hormel!$AF$8:$AL$31,Z$6))*2</f>
        <v>0</v>
      </c>
      <c r="AA130" s="239">
        <f>IF(V130="","",VLOOKUP(V130,Hormel!$AF$8:$AL$31,AA$6))*2</f>
        <v>0</v>
      </c>
      <c r="AB130" s="364">
        <v>0</v>
      </c>
      <c r="AC130" s="361">
        <v>0</v>
      </c>
      <c r="AD130" s="361">
        <v>0</v>
      </c>
      <c r="AE130" s="245">
        <v>0</v>
      </c>
      <c r="AF130" s="245">
        <v>0</v>
      </c>
      <c r="AG130" s="247">
        <f t="shared" si="4"/>
        <v>0</v>
      </c>
      <c r="AH130" s="248">
        <f t="shared" si="5"/>
        <v>0</v>
      </c>
      <c r="AI130" s="249"/>
      <c r="AJ130" s="196"/>
      <c r="AK130" s="248"/>
      <c r="AL130" s="233">
        <v>311</v>
      </c>
      <c r="AM130" s="29"/>
      <c r="AN130" s="29">
        <f>IF(C130&lt;&gt;"",1,0)</f>
        <v>0</v>
      </c>
      <c r="AO130" s="50"/>
      <c r="AU130" s="8"/>
      <c r="AV130" s="8"/>
      <c r="AW130" s="8"/>
      <c r="AX130" s="8"/>
      <c r="AY130" s="8"/>
    </row>
    <row r="131" spans="1:51" ht="13.5" customHeight="1" hidden="1">
      <c r="A131" s="189"/>
      <c r="B131" s="188"/>
      <c r="C131" s="257">
        <f>IF(D131="","",IF(C130="","",C130))</f>
      </c>
      <c r="D131" s="72"/>
      <c r="E131" s="192" t="s">
        <v>388</v>
      </c>
      <c r="F131" s="299"/>
      <c r="G131" s="135"/>
      <c r="H131" s="135"/>
      <c r="I131" s="135"/>
      <c r="J131" s="135"/>
      <c r="K131" s="135"/>
      <c r="L131" s="272"/>
      <c r="M131" s="272"/>
      <c r="N131" s="272"/>
      <c r="O131" s="272"/>
      <c r="P131" s="279"/>
      <c r="Q131" s="194">
        <f t="shared" si="3"/>
        <v>0</v>
      </c>
      <c r="R131" s="285"/>
      <c r="S131" s="282"/>
      <c r="T131" s="282"/>
      <c r="U131" s="282"/>
      <c r="V131" s="279"/>
      <c r="W131" s="237">
        <f>IF(R131="","",VLOOKUP(R131,Hormel!$AF$8:$AL$31,W$6))*2</f>
        <v>0</v>
      </c>
      <c r="X131" s="237">
        <f>IF(S131="","",VLOOKUP(S131,Hormel!$AF$8:$AL$31,X$6))*2</f>
        <v>0</v>
      </c>
      <c r="Y131" s="237">
        <f>IF(T131="","",VLOOKUP(T131,Hormel!$AF$8:$AL$31,Y$6))*2</f>
        <v>0</v>
      </c>
      <c r="Z131" s="237">
        <f>IF(U131="","",VLOOKUP(U131,Hormel!$AF$8:$AL$31,Z$6))*2</f>
        <v>0</v>
      </c>
      <c r="AA131" s="237">
        <f>IF(V131="","",VLOOKUP(V131,Hormel!$AF$8:$AL$31,AA$6))*2</f>
        <v>0</v>
      </c>
      <c r="AB131" s="362">
        <v>0</v>
      </c>
      <c r="AC131" s="359">
        <v>0</v>
      </c>
      <c r="AD131" s="359">
        <v>0</v>
      </c>
      <c r="AE131" s="135">
        <v>0</v>
      </c>
      <c r="AF131" s="135">
        <v>0</v>
      </c>
      <c r="AG131" s="223">
        <f t="shared" si="4"/>
        <v>0</v>
      </c>
      <c r="AH131" s="196">
        <f t="shared" si="5"/>
        <v>0</v>
      </c>
      <c r="AI131" s="196"/>
      <c r="AJ131" s="261" t="s">
        <v>253</v>
      </c>
      <c r="AK131" s="196">
        <f>'Team Rank Work'!$AO34</f>
        <v>0</v>
      </c>
      <c r="AL131" s="233">
        <v>312</v>
      </c>
      <c r="AM131" s="29"/>
      <c r="AN131" s="29"/>
      <c r="AO131" s="29"/>
      <c r="AU131" s="8"/>
      <c r="AV131" s="8"/>
      <c r="AW131" s="8"/>
      <c r="AX131" s="8"/>
      <c r="AY131" s="8"/>
    </row>
    <row r="132" spans="1:51" ht="13.5" customHeight="1" hidden="1">
      <c r="A132" s="189"/>
      <c r="B132" s="188"/>
      <c r="C132" s="257">
        <f>IF(D132="","",IF(C130="","",C130))</f>
      </c>
      <c r="D132" s="72"/>
      <c r="E132" s="192" t="s">
        <v>389</v>
      </c>
      <c r="F132" s="299"/>
      <c r="G132" s="135"/>
      <c r="H132" s="135"/>
      <c r="I132" s="135"/>
      <c r="J132" s="135"/>
      <c r="K132" s="135"/>
      <c r="L132" s="272"/>
      <c r="M132" s="272"/>
      <c r="N132" s="272"/>
      <c r="O132" s="272"/>
      <c r="P132" s="279"/>
      <c r="Q132" s="194">
        <f t="shared" si="3"/>
        <v>0</v>
      </c>
      <c r="R132" s="285"/>
      <c r="S132" s="282"/>
      <c r="T132" s="282"/>
      <c r="U132" s="282"/>
      <c r="V132" s="279"/>
      <c r="W132" s="237">
        <f>IF(R132="","",VLOOKUP(R132,Hormel!$AF$8:$AL$31,W$6))*2</f>
        <v>0</v>
      </c>
      <c r="X132" s="237">
        <f>IF(S132="","",VLOOKUP(S132,Hormel!$AF$8:$AL$31,X$6))*2</f>
        <v>0</v>
      </c>
      <c r="Y132" s="237">
        <f>IF(T132="","",VLOOKUP(T132,Hormel!$AF$8:$AL$31,Y$6))*2</f>
        <v>0</v>
      </c>
      <c r="Z132" s="237">
        <f>IF(U132="","",VLOOKUP(U132,Hormel!$AF$8:$AL$31,Z$6))*2</f>
        <v>0</v>
      </c>
      <c r="AA132" s="237">
        <f>IF(V132="","",VLOOKUP(V132,Hormel!$AF$8:$AL$31,AA$6))*2</f>
        <v>0</v>
      </c>
      <c r="AB132" s="362">
        <v>0</v>
      </c>
      <c r="AC132" s="359">
        <v>0</v>
      </c>
      <c r="AD132" s="359">
        <v>0</v>
      </c>
      <c r="AE132" s="135">
        <v>0</v>
      </c>
      <c r="AF132" s="135">
        <v>0</v>
      </c>
      <c r="AG132" s="223">
        <f t="shared" si="4"/>
        <v>0</v>
      </c>
      <c r="AH132" s="196">
        <f t="shared" si="5"/>
        <v>0</v>
      </c>
      <c r="AI132" s="196"/>
      <c r="AJ132" s="261" t="s">
        <v>257</v>
      </c>
      <c r="AK132" s="196">
        <f>'Team Rank Work'!$AP34</f>
        <v>0</v>
      </c>
      <c r="AL132" s="233">
        <v>313</v>
      </c>
      <c r="AM132" s="29"/>
      <c r="AN132" s="29"/>
      <c r="AO132" s="29"/>
      <c r="AU132" s="8"/>
      <c r="AV132" s="8"/>
      <c r="AW132" s="8"/>
      <c r="AX132" s="8"/>
      <c r="AY132" s="8"/>
    </row>
    <row r="133" spans="1:51" ht="13.5" customHeight="1" hidden="1" thickBot="1">
      <c r="A133" s="189"/>
      <c r="B133" s="190"/>
      <c r="C133" s="258">
        <f>IF(D133="","",IF(C130="","",C130))</f>
      </c>
      <c r="D133" s="73"/>
      <c r="E133" s="193" t="s">
        <v>390</v>
      </c>
      <c r="F133" s="300"/>
      <c r="G133" s="136"/>
      <c r="H133" s="136"/>
      <c r="I133" s="136"/>
      <c r="J133" s="136"/>
      <c r="K133" s="136"/>
      <c r="L133" s="273"/>
      <c r="M133" s="273"/>
      <c r="N133" s="273"/>
      <c r="O133" s="273"/>
      <c r="P133" s="280"/>
      <c r="Q133" s="195">
        <f t="shared" si="3"/>
        <v>0</v>
      </c>
      <c r="R133" s="286"/>
      <c r="S133" s="287"/>
      <c r="T133" s="287"/>
      <c r="U133" s="287"/>
      <c r="V133" s="280"/>
      <c r="W133" s="238">
        <f>IF(R133="","",VLOOKUP(R133,Hormel!$AF$8:$AL$31,W$6))*2</f>
        <v>0</v>
      </c>
      <c r="X133" s="238">
        <f>IF(S133="","",VLOOKUP(S133,Hormel!$AF$8:$AL$31,X$6))*2</f>
        <v>0</v>
      </c>
      <c r="Y133" s="238">
        <f>IF(T133="","",VLOOKUP(T133,Hormel!$AF$8:$AL$31,Y$6))*2</f>
        <v>0</v>
      </c>
      <c r="Z133" s="238">
        <f>IF(U133="","",VLOOKUP(U133,Hormel!$AF$8:$AL$31,Z$6))*2</f>
        <v>0</v>
      </c>
      <c r="AA133" s="238">
        <f>IF(V133="","",VLOOKUP(V133,Hormel!$AF$8:$AL$31,AA$6))*2</f>
        <v>0</v>
      </c>
      <c r="AB133" s="363">
        <v>0</v>
      </c>
      <c r="AC133" s="360">
        <v>0</v>
      </c>
      <c r="AD133" s="360">
        <v>0</v>
      </c>
      <c r="AE133" s="136">
        <v>0</v>
      </c>
      <c r="AF133" s="136">
        <v>0</v>
      </c>
      <c r="AG133" s="224">
        <f t="shared" si="4"/>
        <v>0</v>
      </c>
      <c r="AH133" s="197">
        <f t="shared" si="5"/>
        <v>0</v>
      </c>
      <c r="AI133" s="197"/>
      <c r="AJ133" s="197" t="s">
        <v>27</v>
      </c>
      <c r="AK133" s="197">
        <f>'Team Rank Work'!$AQ34</f>
        <v>0</v>
      </c>
      <c r="AL133" s="234">
        <v>314</v>
      </c>
      <c r="AM133" s="29"/>
      <c r="AN133" s="29"/>
      <c r="AO133" s="29"/>
      <c r="AU133" s="8"/>
      <c r="AV133" s="8"/>
      <c r="AW133" s="8"/>
      <c r="AX133" s="8"/>
      <c r="AY133" s="8"/>
    </row>
    <row r="134" spans="1:51" ht="13.5" customHeight="1" hidden="1">
      <c r="A134" s="189">
        <f>A130+1</f>
        <v>131</v>
      </c>
      <c r="B134" s="242" t="s">
        <v>106</v>
      </c>
      <c r="C134" s="271"/>
      <c r="D134" s="243"/>
      <c r="E134" s="244" t="s">
        <v>391</v>
      </c>
      <c r="F134" s="301"/>
      <c r="G134" s="245"/>
      <c r="H134" s="245"/>
      <c r="I134" s="245"/>
      <c r="J134" s="245"/>
      <c r="K134" s="245"/>
      <c r="L134" s="274"/>
      <c r="M134" s="274"/>
      <c r="N134" s="274"/>
      <c r="O134" s="274"/>
      <c r="P134" s="281"/>
      <c r="Q134" s="246">
        <f t="shared" si="3"/>
        <v>0</v>
      </c>
      <c r="R134" s="288"/>
      <c r="S134" s="289"/>
      <c r="T134" s="289"/>
      <c r="U134" s="289"/>
      <c r="V134" s="281"/>
      <c r="W134" s="239">
        <f>IF(R134="","",VLOOKUP(R134,Hormel!$AF$8:$AL$31,W$6))*2</f>
        <v>0</v>
      </c>
      <c r="X134" s="239">
        <f>IF(S134="","",VLOOKUP(S134,Hormel!$AF$8:$AL$31,X$6))*2</f>
        <v>0</v>
      </c>
      <c r="Y134" s="239">
        <f>IF(T134="","",VLOOKUP(T134,Hormel!$AF$8:$AL$31,Y$6))*2</f>
        <v>0</v>
      </c>
      <c r="Z134" s="239">
        <f>IF(U134="","",VLOOKUP(U134,Hormel!$AF$8:$AL$31,Z$6))*2</f>
        <v>0</v>
      </c>
      <c r="AA134" s="239">
        <f>IF(V134="","",VLOOKUP(V134,Hormel!$AF$8:$AL$31,AA$6))*2</f>
        <v>0</v>
      </c>
      <c r="AB134" s="364">
        <v>0</v>
      </c>
      <c r="AC134" s="361">
        <v>0</v>
      </c>
      <c r="AD134" s="361">
        <v>0</v>
      </c>
      <c r="AE134" s="245">
        <v>0</v>
      </c>
      <c r="AF134" s="245">
        <v>0</v>
      </c>
      <c r="AG134" s="247">
        <f t="shared" si="4"/>
        <v>0</v>
      </c>
      <c r="AH134" s="248">
        <f t="shared" si="5"/>
        <v>0</v>
      </c>
      <c r="AI134" s="249"/>
      <c r="AJ134" s="196"/>
      <c r="AK134" s="248"/>
      <c r="AL134" s="233">
        <v>321</v>
      </c>
      <c r="AM134" s="29"/>
      <c r="AN134" s="29">
        <f>IF(C134&lt;&gt;"",1,0)</f>
        <v>0</v>
      </c>
      <c r="AO134" s="50"/>
      <c r="AU134" s="8"/>
      <c r="AV134" s="8"/>
      <c r="AW134" s="8"/>
      <c r="AX134" s="8"/>
      <c r="AY134" s="8"/>
    </row>
    <row r="135" spans="1:51" ht="13.5" customHeight="1" hidden="1">
      <c r="A135" s="189"/>
      <c r="B135" s="188"/>
      <c r="C135" s="257">
        <f>IF(D135="","",IF(C134="","",C134))</f>
      </c>
      <c r="D135" s="72"/>
      <c r="E135" s="192" t="s">
        <v>392</v>
      </c>
      <c r="F135" s="299"/>
      <c r="G135" s="135"/>
      <c r="H135" s="135"/>
      <c r="I135" s="135"/>
      <c r="J135" s="135"/>
      <c r="K135" s="135"/>
      <c r="L135" s="272"/>
      <c r="M135" s="272"/>
      <c r="N135" s="272"/>
      <c r="O135" s="272"/>
      <c r="P135" s="279"/>
      <c r="Q135" s="194">
        <f t="shared" si="3"/>
        <v>0</v>
      </c>
      <c r="R135" s="285"/>
      <c r="S135" s="282"/>
      <c r="T135" s="282"/>
      <c r="U135" s="282"/>
      <c r="V135" s="279"/>
      <c r="W135" s="237">
        <f>IF(R135="","",VLOOKUP(R135,Hormel!$AF$8:$AL$31,W$6))*2</f>
        <v>0</v>
      </c>
      <c r="X135" s="237">
        <f>IF(S135="","",VLOOKUP(S135,Hormel!$AF$8:$AL$31,X$6))*2</f>
        <v>0</v>
      </c>
      <c r="Y135" s="237">
        <f>IF(T135="","",VLOOKUP(T135,Hormel!$AF$8:$AL$31,Y$6))*2</f>
        <v>0</v>
      </c>
      <c r="Z135" s="237">
        <f>IF(U135="","",VLOOKUP(U135,Hormel!$AF$8:$AL$31,Z$6))*2</f>
        <v>0</v>
      </c>
      <c r="AA135" s="237">
        <f>IF(V135="","",VLOOKUP(V135,Hormel!$AF$8:$AL$31,AA$6))*2</f>
        <v>0</v>
      </c>
      <c r="AB135" s="362">
        <v>0</v>
      </c>
      <c r="AC135" s="359">
        <v>0</v>
      </c>
      <c r="AD135" s="359">
        <v>0</v>
      </c>
      <c r="AE135" s="135">
        <v>0</v>
      </c>
      <c r="AF135" s="135">
        <v>0</v>
      </c>
      <c r="AG135" s="223">
        <f t="shared" si="4"/>
        <v>0</v>
      </c>
      <c r="AH135" s="196">
        <f t="shared" si="5"/>
        <v>0</v>
      </c>
      <c r="AI135" s="196"/>
      <c r="AJ135" s="261" t="s">
        <v>253</v>
      </c>
      <c r="AK135" s="196">
        <f>'Team Rank Work'!$AO35</f>
        <v>0</v>
      </c>
      <c r="AL135" s="233">
        <v>322</v>
      </c>
      <c r="AM135" s="29"/>
      <c r="AN135" s="29"/>
      <c r="AO135" s="29"/>
      <c r="AU135" s="8"/>
      <c r="AV135" s="8"/>
      <c r="AW135" s="8"/>
      <c r="AX135" s="8"/>
      <c r="AY135" s="8"/>
    </row>
    <row r="136" spans="1:51" ht="13.5" customHeight="1" hidden="1">
      <c r="A136" s="189"/>
      <c r="B136" s="188"/>
      <c r="C136" s="257">
        <f>IF(D136="","",IF(C134="","",C134))</f>
      </c>
      <c r="D136" s="72"/>
      <c r="E136" s="192" t="s">
        <v>393</v>
      </c>
      <c r="F136" s="299"/>
      <c r="G136" s="135"/>
      <c r="H136" s="135"/>
      <c r="I136" s="135"/>
      <c r="J136" s="135"/>
      <c r="K136" s="135"/>
      <c r="L136" s="272"/>
      <c r="M136" s="272"/>
      <c r="N136" s="272"/>
      <c r="O136" s="272"/>
      <c r="P136" s="279"/>
      <c r="Q136" s="194">
        <f t="shared" si="3"/>
        <v>0</v>
      </c>
      <c r="R136" s="285"/>
      <c r="S136" s="282"/>
      <c r="T136" s="282"/>
      <c r="U136" s="282"/>
      <c r="V136" s="279"/>
      <c r="W136" s="237">
        <f>IF(R136="","",VLOOKUP(R136,Hormel!$AF$8:$AL$31,W$6))*2</f>
        <v>0</v>
      </c>
      <c r="X136" s="237">
        <f>IF(S136="","",VLOOKUP(S136,Hormel!$AF$8:$AL$31,X$6))*2</f>
        <v>0</v>
      </c>
      <c r="Y136" s="237">
        <f>IF(T136="","",VLOOKUP(T136,Hormel!$AF$8:$AL$31,Y$6))*2</f>
        <v>0</v>
      </c>
      <c r="Z136" s="237">
        <f>IF(U136="","",VLOOKUP(U136,Hormel!$AF$8:$AL$31,Z$6))*2</f>
        <v>0</v>
      </c>
      <c r="AA136" s="237">
        <f>IF(V136="","",VLOOKUP(V136,Hormel!$AF$8:$AL$31,AA$6))*2</f>
        <v>0</v>
      </c>
      <c r="AB136" s="362">
        <v>0</v>
      </c>
      <c r="AC136" s="359">
        <v>0</v>
      </c>
      <c r="AD136" s="359">
        <v>0</v>
      </c>
      <c r="AE136" s="135">
        <v>0</v>
      </c>
      <c r="AF136" s="135">
        <v>0</v>
      </c>
      <c r="AG136" s="223">
        <f t="shared" si="4"/>
        <v>0</v>
      </c>
      <c r="AH136" s="196">
        <f t="shared" si="5"/>
        <v>0</v>
      </c>
      <c r="AI136" s="196"/>
      <c r="AJ136" s="261" t="s">
        <v>257</v>
      </c>
      <c r="AK136" s="196">
        <f>'Team Rank Work'!$AP35</f>
        <v>0</v>
      </c>
      <c r="AL136" s="233">
        <v>323</v>
      </c>
      <c r="AM136" s="29"/>
      <c r="AN136" s="29"/>
      <c r="AU136" s="8"/>
      <c r="AV136" s="8"/>
      <c r="AW136" s="8"/>
      <c r="AX136" s="8"/>
      <c r="AY136" s="8"/>
    </row>
    <row r="137" spans="1:51" ht="13.5" customHeight="1" hidden="1" thickBot="1">
      <c r="A137" s="189"/>
      <c r="B137" s="190"/>
      <c r="C137" s="258">
        <f>IF(D137="","",IF(C134="","",C134))</f>
      </c>
      <c r="D137" s="73"/>
      <c r="E137" s="193" t="s">
        <v>394</v>
      </c>
      <c r="F137" s="300"/>
      <c r="G137" s="136"/>
      <c r="H137" s="136"/>
      <c r="I137" s="136"/>
      <c r="J137" s="136"/>
      <c r="K137" s="136"/>
      <c r="L137" s="273"/>
      <c r="M137" s="273"/>
      <c r="N137" s="273"/>
      <c r="O137" s="273"/>
      <c r="P137" s="280"/>
      <c r="Q137" s="195">
        <f t="shared" si="3"/>
        <v>0</v>
      </c>
      <c r="R137" s="286"/>
      <c r="S137" s="287"/>
      <c r="T137" s="287"/>
      <c r="U137" s="287"/>
      <c r="V137" s="280"/>
      <c r="W137" s="238">
        <f>IF(R137="","",VLOOKUP(R137,Hormel!$AF$8:$AL$31,W$6))*2</f>
        <v>0</v>
      </c>
      <c r="X137" s="238">
        <f>IF(S137="","",VLOOKUP(S137,Hormel!$AF$8:$AL$31,X$6))*2</f>
        <v>0</v>
      </c>
      <c r="Y137" s="238">
        <f>IF(T137="","",VLOOKUP(T137,Hormel!$AF$8:$AL$31,Y$6))*2</f>
        <v>0</v>
      </c>
      <c r="Z137" s="238">
        <f>IF(U137="","",VLOOKUP(U137,Hormel!$AF$8:$AL$31,Z$6))*2</f>
        <v>0</v>
      </c>
      <c r="AA137" s="238">
        <f>IF(V137="","",VLOOKUP(V137,Hormel!$AF$8:$AL$31,AA$6))*2</f>
        <v>0</v>
      </c>
      <c r="AB137" s="363">
        <v>0</v>
      </c>
      <c r="AC137" s="360">
        <v>0</v>
      </c>
      <c r="AD137" s="360">
        <v>0</v>
      </c>
      <c r="AE137" s="136">
        <v>0</v>
      </c>
      <c r="AF137" s="136">
        <v>0</v>
      </c>
      <c r="AG137" s="224">
        <f t="shared" si="4"/>
        <v>0</v>
      </c>
      <c r="AH137" s="197">
        <f t="shared" si="5"/>
        <v>0</v>
      </c>
      <c r="AI137" s="197"/>
      <c r="AJ137" s="197" t="s">
        <v>27</v>
      </c>
      <c r="AK137" s="197">
        <f>'Team Rank Work'!$AQ35</f>
        <v>0</v>
      </c>
      <c r="AL137" s="234">
        <v>324</v>
      </c>
      <c r="AM137" s="29"/>
      <c r="AN137" s="29"/>
      <c r="AU137" s="8"/>
      <c r="AV137" s="8"/>
      <c r="AW137" s="8"/>
      <c r="AX137" s="8"/>
      <c r="AY137" s="8"/>
    </row>
    <row r="138" spans="1:51" ht="13.5" customHeight="1" hidden="1">
      <c r="A138" s="189">
        <f>A134+1</f>
        <v>132</v>
      </c>
      <c r="B138" s="242" t="s">
        <v>107</v>
      </c>
      <c r="C138" s="271"/>
      <c r="D138" s="243"/>
      <c r="E138" s="244" t="s">
        <v>395</v>
      </c>
      <c r="F138" s="301"/>
      <c r="G138" s="245"/>
      <c r="H138" s="245"/>
      <c r="I138" s="245"/>
      <c r="J138" s="245"/>
      <c r="K138" s="245"/>
      <c r="L138" s="274"/>
      <c r="M138" s="274"/>
      <c r="N138" s="274"/>
      <c r="O138" s="274"/>
      <c r="P138" s="281"/>
      <c r="Q138" s="246">
        <f aca="true" t="shared" si="6" ref="Q138:Q201">SUM(N138:P138)</f>
        <v>0</v>
      </c>
      <c r="R138" s="288"/>
      <c r="S138" s="289"/>
      <c r="T138" s="289"/>
      <c r="U138" s="289"/>
      <c r="V138" s="281"/>
      <c r="W138" s="239">
        <f>IF(R138="","",VLOOKUP(R138,Hormel!$AF$8:$AL$31,W$6))*2</f>
        <v>0</v>
      </c>
      <c r="X138" s="239">
        <f>IF(S138="","",VLOOKUP(S138,Hormel!$AF$8:$AL$31,X$6))*2</f>
        <v>0</v>
      </c>
      <c r="Y138" s="239">
        <f>IF(T138="","",VLOOKUP(T138,Hormel!$AF$8:$AL$31,Y$6))*2</f>
        <v>0</v>
      </c>
      <c r="Z138" s="239">
        <f>IF(U138="","",VLOOKUP(U138,Hormel!$AF$8:$AL$31,Z$6))*2</f>
        <v>0</v>
      </c>
      <c r="AA138" s="239">
        <f>IF(V138="","",VLOOKUP(V138,Hormel!$AF$8:$AL$31,AA$6))*2</f>
        <v>0</v>
      </c>
      <c r="AB138" s="364">
        <v>0</v>
      </c>
      <c r="AC138" s="361">
        <v>0</v>
      </c>
      <c r="AD138" s="361">
        <v>0</v>
      </c>
      <c r="AE138" s="245">
        <v>0</v>
      </c>
      <c r="AF138" s="245">
        <v>0</v>
      </c>
      <c r="AG138" s="247">
        <f aca="true" t="shared" si="7" ref="AG138:AG201">COUNTIF(F138:P138,"=100")+COUNTIF(AB138:AF138,"=100")</f>
        <v>0</v>
      </c>
      <c r="AH138" s="248">
        <f aca="true" t="shared" si="8" ref="AH138:AH201">SUM(F138:P138)+SUM(AB138:AF138)</f>
        <v>0</v>
      </c>
      <c r="AI138" s="249"/>
      <c r="AJ138" s="196"/>
      <c r="AK138" s="248"/>
      <c r="AL138" s="233">
        <v>331</v>
      </c>
      <c r="AM138" s="29"/>
      <c r="AN138" s="29">
        <f>IF(C138&lt;&gt;"",1,0)</f>
        <v>0</v>
      </c>
      <c r="AU138" s="8"/>
      <c r="AV138" s="8"/>
      <c r="AW138" s="8"/>
      <c r="AX138" s="8"/>
      <c r="AY138" s="8"/>
    </row>
    <row r="139" spans="1:51" ht="13.5" customHeight="1" hidden="1">
      <c r="A139" s="189"/>
      <c r="B139" s="188"/>
      <c r="C139" s="257">
        <f>IF(D139="","",IF(C138="","",C138))</f>
      </c>
      <c r="D139" s="72"/>
      <c r="E139" s="192" t="s">
        <v>396</v>
      </c>
      <c r="F139" s="299"/>
      <c r="G139" s="135"/>
      <c r="H139" s="135"/>
      <c r="I139" s="135"/>
      <c r="J139" s="135"/>
      <c r="K139" s="135"/>
      <c r="L139" s="272"/>
      <c r="M139" s="272"/>
      <c r="N139" s="272"/>
      <c r="O139" s="272"/>
      <c r="P139" s="279"/>
      <c r="Q139" s="194">
        <f t="shared" si="6"/>
        <v>0</v>
      </c>
      <c r="R139" s="285"/>
      <c r="S139" s="282"/>
      <c r="T139" s="282"/>
      <c r="U139" s="282"/>
      <c r="V139" s="279"/>
      <c r="W139" s="237">
        <f>IF(R139="","",VLOOKUP(R139,Hormel!$AF$8:$AL$31,W$6))*2</f>
        <v>0</v>
      </c>
      <c r="X139" s="237">
        <f>IF(S139="","",VLOOKUP(S139,Hormel!$AF$8:$AL$31,X$6))*2</f>
        <v>0</v>
      </c>
      <c r="Y139" s="237">
        <f>IF(T139="","",VLOOKUP(T139,Hormel!$AF$8:$AL$31,Y$6))*2</f>
        <v>0</v>
      </c>
      <c r="Z139" s="237">
        <f>IF(U139="","",VLOOKUP(U139,Hormel!$AF$8:$AL$31,Z$6))*2</f>
        <v>0</v>
      </c>
      <c r="AA139" s="237">
        <f>IF(V139="","",VLOOKUP(V139,Hormel!$AF$8:$AL$31,AA$6))*2</f>
        <v>0</v>
      </c>
      <c r="AB139" s="362">
        <v>0</v>
      </c>
      <c r="AC139" s="359">
        <v>0</v>
      </c>
      <c r="AD139" s="359">
        <v>0</v>
      </c>
      <c r="AE139" s="135">
        <v>0</v>
      </c>
      <c r="AF139" s="135">
        <v>0</v>
      </c>
      <c r="AG139" s="223">
        <f t="shared" si="7"/>
        <v>0</v>
      </c>
      <c r="AH139" s="196">
        <f t="shared" si="8"/>
        <v>0</v>
      </c>
      <c r="AI139" s="196"/>
      <c r="AJ139" s="261" t="s">
        <v>253</v>
      </c>
      <c r="AK139" s="196">
        <f>'Team Rank Work'!$AO36</f>
        <v>0</v>
      </c>
      <c r="AL139" s="233">
        <v>332</v>
      </c>
      <c r="AM139" s="29"/>
      <c r="AN139" s="29"/>
      <c r="AU139" s="8"/>
      <c r="AV139" s="8"/>
      <c r="AW139" s="8"/>
      <c r="AX139" s="8"/>
      <c r="AY139" s="8"/>
    </row>
    <row r="140" spans="1:51" ht="13.5" customHeight="1" hidden="1">
      <c r="A140" s="189"/>
      <c r="B140" s="188"/>
      <c r="C140" s="257">
        <f>IF(D140="","",IF(C138="","",C138))</f>
      </c>
      <c r="D140" s="72"/>
      <c r="E140" s="192" t="s">
        <v>397</v>
      </c>
      <c r="F140" s="299"/>
      <c r="G140" s="135"/>
      <c r="H140" s="135"/>
      <c r="I140" s="135"/>
      <c r="J140" s="135"/>
      <c r="K140" s="135"/>
      <c r="L140" s="272"/>
      <c r="M140" s="272"/>
      <c r="N140" s="272"/>
      <c r="O140" s="272"/>
      <c r="P140" s="279"/>
      <c r="Q140" s="194">
        <f t="shared" si="6"/>
        <v>0</v>
      </c>
      <c r="R140" s="285"/>
      <c r="S140" s="282"/>
      <c r="T140" s="282"/>
      <c r="U140" s="282"/>
      <c r="V140" s="279"/>
      <c r="W140" s="237">
        <f>IF(R140="","",VLOOKUP(R140,Hormel!$AF$8:$AL$31,W$6))*2</f>
        <v>0</v>
      </c>
      <c r="X140" s="237">
        <f>IF(S140="","",VLOOKUP(S140,Hormel!$AF$8:$AL$31,X$6))*2</f>
        <v>0</v>
      </c>
      <c r="Y140" s="237">
        <f>IF(T140="","",VLOOKUP(T140,Hormel!$AF$8:$AL$31,Y$6))*2</f>
        <v>0</v>
      </c>
      <c r="Z140" s="237">
        <f>IF(U140="","",VLOOKUP(U140,Hormel!$AF$8:$AL$31,Z$6))*2</f>
        <v>0</v>
      </c>
      <c r="AA140" s="237">
        <f>IF(V140="","",VLOOKUP(V140,Hormel!$AF$8:$AL$31,AA$6))*2</f>
        <v>0</v>
      </c>
      <c r="AB140" s="362">
        <v>0</v>
      </c>
      <c r="AC140" s="359">
        <v>0</v>
      </c>
      <c r="AD140" s="359">
        <v>0</v>
      </c>
      <c r="AE140" s="135">
        <v>0</v>
      </c>
      <c r="AF140" s="135">
        <v>0</v>
      </c>
      <c r="AG140" s="223">
        <f t="shared" si="7"/>
        <v>0</v>
      </c>
      <c r="AH140" s="196">
        <f t="shared" si="8"/>
        <v>0</v>
      </c>
      <c r="AI140" s="196"/>
      <c r="AJ140" s="261" t="s">
        <v>257</v>
      </c>
      <c r="AK140" s="196">
        <f>'Team Rank Work'!$AP36</f>
        <v>0</v>
      </c>
      <c r="AL140" s="233">
        <v>333</v>
      </c>
      <c r="AM140" s="29"/>
      <c r="AN140" s="29"/>
      <c r="AO140" s="29"/>
      <c r="AU140" s="8"/>
      <c r="AV140" s="8"/>
      <c r="AW140" s="8"/>
      <c r="AX140" s="8"/>
      <c r="AY140" s="8"/>
    </row>
    <row r="141" spans="1:51" ht="13.5" customHeight="1" hidden="1" thickBot="1">
      <c r="A141" s="189"/>
      <c r="B141" s="190"/>
      <c r="C141" s="258">
        <f>IF(D141="","",IF(C138="","",C138))</f>
      </c>
      <c r="D141" s="73"/>
      <c r="E141" s="193" t="s">
        <v>398</v>
      </c>
      <c r="F141" s="300"/>
      <c r="G141" s="136"/>
      <c r="H141" s="136"/>
      <c r="I141" s="136"/>
      <c r="J141" s="136"/>
      <c r="K141" s="136"/>
      <c r="L141" s="273"/>
      <c r="M141" s="273"/>
      <c r="N141" s="273"/>
      <c r="O141" s="273"/>
      <c r="P141" s="280"/>
      <c r="Q141" s="195">
        <f t="shared" si="6"/>
        <v>0</v>
      </c>
      <c r="R141" s="286"/>
      <c r="S141" s="287"/>
      <c r="T141" s="287"/>
      <c r="U141" s="287"/>
      <c r="V141" s="280"/>
      <c r="W141" s="238">
        <f>IF(R141="","",VLOOKUP(R141,Hormel!$AF$8:$AL$31,W$6))*2</f>
        <v>0</v>
      </c>
      <c r="X141" s="238">
        <f>IF(S141="","",VLOOKUP(S141,Hormel!$AF$8:$AL$31,X$6))*2</f>
        <v>0</v>
      </c>
      <c r="Y141" s="238">
        <f>IF(T141="","",VLOOKUP(T141,Hormel!$AF$8:$AL$31,Y$6))*2</f>
        <v>0</v>
      </c>
      <c r="Z141" s="238">
        <f>IF(U141="","",VLOOKUP(U141,Hormel!$AF$8:$AL$31,Z$6))*2</f>
        <v>0</v>
      </c>
      <c r="AA141" s="238">
        <f>IF(V141="","",VLOOKUP(V141,Hormel!$AF$8:$AL$31,AA$6))*2</f>
        <v>0</v>
      </c>
      <c r="AB141" s="363">
        <v>0</v>
      </c>
      <c r="AC141" s="360">
        <v>0</v>
      </c>
      <c r="AD141" s="360">
        <v>0</v>
      </c>
      <c r="AE141" s="136">
        <v>0</v>
      </c>
      <c r="AF141" s="136">
        <v>0</v>
      </c>
      <c r="AG141" s="224">
        <f t="shared" si="7"/>
        <v>0</v>
      </c>
      <c r="AH141" s="197">
        <f t="shared" si="8"/>
        <v>0</v>
      </c>
      <c r="AI141" s="197"/>
      <c r="AJ141" s="197" t="s">
        <v>27</v>
      </c>
      <c r="AK141" s="197">
        <f>'Team Rank Work'!$AQ36</f>
        <v>0</v>
      </c>
      <c r="AL141" s="234">
        <v>334</v>
      </c>
      <c r="AM141" s="29"/>
      <c r="AN141" s="29"/>
      <c r="AO141" s="29"/>
      <c r="AU141" s="8"/>
      <c r="AV141" s="8"/>
      <c r="AW141" s="8"/>
      <c r="AX141" s="8"/>
      <c r="AY141" s="8"/>
    </row>
    <row r="142" spans="1:51" ht="13.5" customHeight="1" hidden="1">
      <c r="A142" s="189">
        <f>A138+1</f>
        <v>133</v>
      </c>
      <c r="B142" s="242" t="s">
        <v>108</v>
      </c>
      <c r="C142" s="271"/>
      <c r="D142" s="243"/>
      <c r="E142" s="244" t="s">
        <v>399</v>
      </c>
      <c r="F142" s="301"/>
      <c r="G142" s="245"/>
      <c r="H142" s="245"/>
      <c r="I142" s="245"/>
      <c r="J142" s="245"/>
      <c r="K142" s="245"/>
      <c r="L142" s="274"/>
      <c r="M142" s="274"/>
      <c r="N142" s="274"/>
      <c r="O142" s="274"/>
      <c r="P142" s="281"/>
      <c r="Q142" s="246">
        <f t="shared" si="6"/>
        <v>0</v>
      </c>
      <c r="R142" s="288"/>
      <c r="S142" s="289"/>
      <c r="T142" s="289"/>
      <c r="U142" s="289"/>
      <c r="V142" s="281"/>
      <c r="W142" s="239">
        <f>IF(R142="","",VLOOKUP(R142,Hormel!$AF$8:$AL$31,W$6))*2</f>
        <v>0</v>
      </c>
      <c r="X142" s="239">
        <f>IF(S142="","",VLOOKUP(S142,Hormel!$AF$8:$AL$31,X$6))*2</f>
        <v>0</v>
      </c>
      <c r="Y142" s="239">
        <f>IF(T142="","",VLOOKUP(T142,Hormel!$AF$8:$AL$31,Y$6))*2</f>
        <v>0</v>
      </c>
      <c r="Z142" s="239">
        <f>IF(U142="","",VLOOKUP(U142,Hormel!$AF$8:$AL$31,Z$6))*2</f>
        <v>0</v>
      </c>
      <c r="AA142" s="239">
        <f>IF(V142="","",VLOOKUP(V142,Hormel!$AF$8:$AL$31,AA$6))*2</f>
        <v>0</v>
      </c>
      <c r="AB142" s="364">
        <v>0</v>
      </c>
      <c r="AC142" s="361">
        <v>0</v>
      </c>
      <c r="AD142" s="361">
        <v>0</v>
      </c>
      <c r="AE142" s="245">
        <v>0</v>
      </c>
      <c r="AF142" s="245">
        <v>0</v>
      </c>
      <c r="AG142" s="247">
        <f t="shared" si="7"/>
        <v>0</v>
      </c>
      <c r="AH142" s="248">
        <f t="shared" si="8"/>
        <v>0</v>
      </c>
      <c r="AI142" s="249"/>
      <c r="AJ142" s="196"/>
      <c r="AK142" s="248"/>
      <c r="AL142" s="233">
        <v>341</v>
      </c>
      <c r="AM142" s="29"/>
      <c r="AN142" s="29">
        <f>IF(C142&lt;&gt;"",1,0)</f>
        <v>0</v>
      </c>
      <c r="AO142" s="50"/>
      <c r="AU142" s="8"/>
      <c r="AV142" s="8"/>
      <c r="AW142" s="8"/>
      <c r="AX142" s="8"/>
      <c r="AY142" s="8"/>
    </row>
    <row r="143" spans="1:51" ht="13.5" customHeight="1" hidden="1">
      <c r="A143" s="189"/>
      <c r="B143" s="188"/>
      <c r="C143" s="257">
        <f>IF(D143="","",IF(C142="","",C142))</f>
      </c>
      <c r="D143" s="72"/>
      <c r="E143" s="192" t="s">
        <v>400</v>
      </c>
      <c r="F143" s="299"/>
      <c r="G143" s="135"/>
      <c r="H143" s="135"/>
      <c r="I143" s="135"/>
      <c r="J143" s="135"/>
      <c r="K143" s="135"/>
      <c r="L143" s="272"/>
      <c r="M143" s="272"/>
      <c r="N143" s="272"/>
      <c r="O143" s="272"/>
      <c r="P143" s="279"/>
      <c r="Q143" s="194">
        <f t="shared" si="6"/>
        <v>0</v>
      </c>
      <c r="R143" s="285"/>
      <c r="S143" s="282"/>
      <c r="T143" s="282"/>
      <c r="U143" s="282"/>
      <c r="V143" s="279"/>
      <c r="W143" s="237">
        <f>IF(R143="","",VLOOKUP(R143,Hormel!$AF$8:$AL$31,W$6))*2</f>
        <v>0</v>
      </c>
      <c r="X143" s="237">
        <f>IF(S143="","",VLOOKUP(S143,Hormel!$AF$8:$AL$31,X$6))*2</f>
        <v>0</v>
      </c>
      <c r="Y143" s="237">
        <f>IF(T143="","",VLOOKUP(T143,Hormel!$AF$8:$AL$31,Y$6))*2</f>
        <v>0</v>
      </c>
      <c r="Z143" s="237">
        <f>IF(U143="","",VLOOKUP(U143,Hormel!$AF$8:$AL$31,Z$6))*2</f>
        <v>0</v>
      </c>
      <c r="AA143" s="237">
        <f>IF(V143="","",VLOOKUP(V143,Hormel!$AF$8:$AL$31,AA$6))*2</f>
        <v>0</v>
      </c>
      <c r="AB143" s="362">
        <v>0</v>
      </c>
      <c r="AC143" s="359">
        <v>0</v>
      </c>
      <c r="AD143" s="359">
        <v>0</v>
      </c>
      <c r="AE143" s="135">
        <v>0</v>
      </c>
      <c r="AF143" s="135">
        <v>0</v>
      </c>
      <c r="AG143" s="223">
        <f t="shared" si="7"/>
        <v>0</v>
      </c>
      <c r="AH143" s="196">
        <f t="shared" si="8"/>
        <v>0</v>
      </c>
      <c r="AI143" s="196"/>
      <c r="AJ143" s="261" t="s">
        <v>253</v>
      </c>
      <c r="AK143" s="196">
        <f>'Team Rank Work'!$AO37</f>
        <v>0</v>
      </c>
      <c r="AL143" s="233">
        <v>342</v>
      </c>
      <c r="AM143" s="29"/>
      <c r="AN143" s="29"/>
      <c r="AO143" s="29"/>
      <c r="AU143" s="8"/>
      <c r="AV143" s="8"/>
      <c r="AW143" s="8"/>
      <c r="AX143" s="8"/>
      <c r="AY143" s="8"/>
    </row>
    <row r="144" spans="1:51" ht="13.5" customHeight="1" hidden="1">
      <c r="A144" s="189"/>
      <c r="B144" s="188"/>
      <c r="C144" s="257">
        <f>IF(D144="","",IF(C142="","",C142))</f>
      </c>
      <c r="D144" s="72"/>
      <c r="E144" s="192" t="s">
        <v>401</v>
      </c>
      <c r="F144" s="299"/>
      <c r="G144" s="135"/>
      <c r="H144" s="135"/>
      <c r="I144" s="135"/>
      <c r="J144" s="135"/>
      <c r="K144" s="135"/>
      <c r="L144" s="272"/>
      <c r="M144" s="272"/>
      <c r="N144" s="272"/>
      <c r="O144" s="272"/>
      <c r="P144" s="279"/>
      <c r="Q144" s="194">
        <f t="shared" si="6"/>
        <v>0</v>
      </c>
      <c r="R144" s="285"/>
      <c r="S144" s="282"/>
      <c r="T144" s="282"/>
      <c r="U144" s="282"/>
      <c r="V144" s="279"/>
      <c r="W144" s="237">
        <f>IF(R144="","",VLOOKUP(R144,Hormel!$AF$8:$AL$31,W$6))*2</f>
        <v>0</v>
      </c>
      <c r="X144" s="237">
        <f>IF(S144="","",VLOOKUP(S144,Hormel!$AF$8:$AL$31,X$6))*2</f>
        <v>0</v>
      </c>
      <c r="Y144" s="237">
        <f>IF(T144="","",VLOOKUP(T144,Hormel!$AF$8:$AL$31,Y$6))*2</f>
        <v>0</v>
      </c>
      <c r="Z144" s="237">
        <f>IF(U144="","",VLOOKUP(U144,Hormel!$AF$8:$AL$31,Z$6))*2</f>
        <v>0</v>
      </c>
      <c r="AA144" s="237">
        <f>IF(V144="","",VLOOKUP(V144,Hormel!$AF$8:$AL$31,AA$6))*2</f>
        <v>0</v>
      </c>
      <c r="AB144" s="362">
        <v>0</v>
      </c>
      <c r="AC144" s="359">
        <v>0</v>
      </c>
      <c r="AD144" s="359">
        <v>0</v>
      </c>
      <c r="AE144" s="135">
        <v>0</v>
      </c>
      <c r="AF144" s="135">
        <v>0</v>
      </c>
      <c r="AG144" s="223">
        <f t="shared" si="7"/>
        <v>0</v>
      </c>
      <c r="AH144" s="196">
        <f t="shared" si="8"/>
        <v>0</v>
      </c>
      <c r="AI144" s="196"/>
      <c r="AJ144" s="261" t="s">
        <v>257</v>
      </c>
      <c r="AK144" s="196">
        <f>'Team Rank Work'!$AP37</f>
        <v>0</v>
      </c>
      <c r="AL144" s="233">
        <v>343</v>
      </c>
      <c r="AM144" s="29"/>
      <c r="AN144" s="29"/>
      <c r="AO144" s="29"/>
      <c r="AU144" s="8"/>
      <c r="AV144" s="8"/>
      <c r="AW144" s="8"/>
      <c r="AX144" s="8"/>
      <c r="AY144" s="8"/>
    </row>
    <row r="145" spans="1:51" ht="13.5" customHeight="1" hidden="1" thickBot="1">
      <c r="A145" s="189"/>
      <c r="B145" s="190"/>
      <c r="C145" s="258">
        <f>IF(D145="","",IF(C142="","",C142))</f>
      </c>
      <c r="D145" s="73"/>
      <c r="E145" s="193" t="s">
        <v>402</v>
      </c>
      <c r="F145" s="300"/>
      <c r="G145" s="136"/>
      <c r="H145" s="136"/>
      <c r="I145" s="136"/>
      <c r="J145" s="136"/>
      <c r="K145" s="136"/>
      <c r="L145" s="273"/>
      <c r="M145" s="273"/>
      <c r="N145" s="273"/>
      <c r="O145" s="273"/>
      <c r="P145" s="280"/>
      <c r="Q145" s="195">
        <f t="shared" si="6"/>
        <v>0</v>
      </c>
      <c r="R145" s="286"/>
      <c r="S145" s="287"/>
      <c r="T145" s="287"/>
      <c r="U145" s="287"/>
      <c r="V145" s="280"/>
      <c r="W145" s="238">
        <f>IF(R145="","",VLOOKUP(R145,Hormel!$AF$8:$AL$31,W$6))*2</f>
        <v>0</v>
      </c>
      <c r="X145" s="238">
        <f>IF(S145="","",VLOOKUP(S145,Hormel!$AF$8:$AL$31,X$6))*2</f>
        <v>0</v>
      </c>
      <c r="Y145" s="238">
        <f>IF(T145="","",VLOOKUP(T145,Hormel!$AF$8:$AL$31,Y$6))*2</f>
        <v>0</v>
      </c>
      <c r="Z145" s="238">
        <f>IF(U145="","",VLOOKUP(U145,Hormel!$AF$8:$AL$31,Z$6))*2</f>
        <v>0</v>
      </c>
      <c r="AA145" s="238">
        <f>IF(V145="","",VLOOKUP(V145,Hormel!$AF$8:$AL$31,AA$6))*2</f>
        <v>0</v>
      </c>
      <c r="AB145" s="363">
        <v>0</v>
      </c>
      <c r="AC145" s="360">
        <v>0</v>
      </c>
      <c r="AD145" s="360">
        <v>0</v>
      </c>
      <c r="AE145" s="136">
        <v>0</v>
      </c>
      <c r="AF145" s="136">
        <v>0</v>
      </c>
      <c r="AG145" s="224">
        <f t="shared" si="7"/>
        <v>0</v>
      </c>
      <c r="AH145" s="197">
        <f t="shared" si="8"/>
        <v>0</v>
      </c>
      <c r="AI145" s="197"/>
      <c r="AJ145" s="197" t="s">
        <v>27</v>
      </c>
      <c r="AK145" s="197">
        <f>'Team Rank Work'!$AQ37</f>
        <v>0</v>
      </c>
      <c r="AL145" s="234">
        <v>344</v>
      </c>
      <c r="AM145" s="29"/>
      <c r="AN145" s="29"/>
      <c r="AO145" s="29"/>
      <c r="AU145" s="8"/>
      <c r="AV145" s="8"/>
      <c r="AW145" s="8"/>
      <c r="AX145" s="8"/>
      <c r="AY145" s="8"/>
    </row>
    <row r="146" spans="1:51" ht="13.5" customHeight="1" hidden="1">
      <c r="A146" s="189">
        <f>A142+1</f>
        <v>134</v>
      </c>
      <c r="B146" s="242" t="s">
        <v>109</v>
      </c>
      <c r="C146" s="271"/>
      <c r="D146" s="243"/>
      <c r="E146" s="244" t="s">
        <v>403</v>
      </c>
      <c r="F146" s="301"/>
      <c r="G146" s="245"/>
      <c r="H146" s="245"/>
      <c r="I146" s="245"/>
      <c r="J146" s="245"/>
      <c r="K146" s="245"/>
      <c r="L146" s="274"/>
      <c r="M146" s="274"/>
      <c r="N146" s="274"/>
      <c r="O146" s="274"/>
      <c r="P146" s="281"/>
      <c r="Q146" s="246">
        <f t="shared" si="6"/>
        <v>0</v>
      </c>
      <c r="R146" s="288"/>
      <c r="S146" s="289"/>
      <c r="T146" s="289"/>
      <c r="U146" s="289"/>
      <c r="V146" s="281"/>
      <c r="W146" s="239">
        <f>IF(R146="","",VLOOKUP(R146,Hormel!$AF$8:$AL$31,W$6))*2</f>
        <v>0</v>
      </c>
      <c r="X146" s="239">
        <f>IF(S146="","",VLOOKUP(S146,Hormel!$AF$8:$AL$31,X$6))*2</f>
        <v>0</v>
      </c>
      <c r="Y146" s="239">
        <f>IF(T146="","",VLOOKUP(T146,Hormel!$AF$8:$AL$31,Y$6))*2</f>
        <v>0</v>
      </c>
      <c r="Z146" s="239">
        <f>IF(U146="","",VLOOKUP(U146,Hormel!$AF$8:$AL$31,Z$6))*2</f>
        <v>0</v>
      </c>
      <c r="AA146" s="239">
        <f>IF(V146="","",VLOOKUP(V146,Hormel!$AF$8:$AL$31,AA$6))*2</f>
        <v>0</v>
      </c>
      <c r="AB146" s="364">
        <v>0</v>
      </c>
      <c r="AC146" s="361">
        <v>0</v>
      </c>
      <c r="AD146" s="361">
        <v>0</v>
      </c>
      <c r="AE146" s="245">
        <v>0</v>
      </c>
      <c r="AF146" s="245">
        <v>0</v>
      </c>
      <c r="AG146" s="247">
        <f t="shared" si="7"/>
        <v>0</v>
      </c>
      <c r="AH146" s="248">
        <f t="shared" si="8"/>
        <v>0</v>
      </c>
      <c r="AI146" s="249"/>
      <c r="AJ146" s="196"/>
      <c r="AK146" s="248"/>
      <c r="AL146" s="233">
        <v>351</v>
      </c>
      <c r="AM146" s="29"/>
      <c r="AN146" s="29">
        <f>IF(C146&lt;&gt;"",1,0)</f>
        <v>0</v>
      </c>
      <c r="AO146" s="50"/>
      <c r="AU146" s="8"/>
      <c r="AV146" s="8"/>
      <c r="AW146" s="8"/>
      <c r="AX146" s="8"/>
      <c r="AY146" s="8"/>
    </row>
    <row r="147" spans="1:51" ht="13.5" customHeight="1" hidden="1">
      <c r="A147" s="189"/>
      <c r="B147" s="188"/>
      <c r="C147" s="257">
        <f>IF(D147="","",IF(C146="","",C146))</f>
      </c>
      <c r="D147" s="72"/>
      <c r="E147" s="192" t="s">
        <v>404</v>
      </c>
      <c r="F147" s="299"/>
      <c r="G147" s="135"/>
      <c r="H147" s="135"/>
      <c r="I147" s="135"/>
      <c r="J147" s="135"/>
      <c r="K147" s="135"/>
      <c r="L147" s="272"/>
      <c r="M147" s="272"/>
      <c r="N147" s="272"/>
      <c r="O147" s="272"/>
      <c r="P147" s="279"/>
      <c r="Q147" s="194">
        <f t="shared" si="6"/>
        <v>0</v>
      </c>
      <c r="R147" s="285"/>
      <c r="S147" s="282"/>
      <c r="T147" s="282"/>
      <c r="U147" s="282"/>
      <c r="V147" s="279"/>
      <c r="W147" s="237">
        <f>IF(R147="","",VLOOKUP(R147,Hormel!$AF$8:$AL$31,W$6))*2</f>
        <v>0</v>
      </c>
      <c r="X147" s="237">
        <f>IF(S147="","",VLOOKUP(S147,Hormel!$AF$8:$AL$31,X$6))*2</f>
        <v>0</v>
      </c>
      <c r="Y147" s="237">
        <f>IF(T147="","",VLOOKUP(T147,Hormel!$AF$8:$AL$31,Y$6))*2</f>
        <v>0</v>
      </c>
      <c r="Z147" s="237">
        <f>IF(U147="","",VLOOKUP(U147,Hormel!$AF$8:$AL$31,Z$6))*2</f>
        <v>0</v>
      </c>
      <c r="AA147" s="237">
        <f>IF(V147="","",VLOOKUP(V147,Hormel!$AF$8:$AL$31,AA$6))*2</f>
        <v>0</v>
      </c>
      <c r="AB147" s="362">
        <v>0</v>
      </c>
      <c r="AC147" s="359">
        <v>0</v>
      </c>
      <c r="AD147" s="359">
        <v>0</v>
      </c>
      <c r="AE147" s="135">
        <v>0</v>
      </c>
      <c r="AF147" s="135">
        <v>0</v>
      </c>
      <c r="AG147" s="223">
        <f t="shared" si="7"/>
        <v>0</v>
      </c>
      <c r="AH147" s="196">
        <f t="shared" si="8"/>
        <v>0</v>
      </c>
      <c r="AI147" s="196"/>
      <c r="AJ147" s="261" t="s">
        <v>253</v>
      </c>
      <c r="AK147" s="196">
        <f>'Team Rank Work'!$AO38</f>
        <v>0</v>
      </c>
      <c r="AL147" s="233">
        <v>352</v>
      </c>
      <c r="AM147" s="29"/>
      <c r="AN147" s="29"/>
      <c r="AO147" s="29"/>
      <c r="AU147" s="8"/>
      <c r="AV147" s="8"/>
      <c r="AW147" s="8"/>
      <c r="AX147" s="8"/>
      <c r="AY147" s="8"/>
    </row>
    <row r="148" spans="1:51" ht="13.5" customHeight="1" hidden="1">
      <c r="A148" s="189"/>
      <c r="B148" s="188"/>
      <c r="C148" s="257">
        <f>IF(D148="","",IF(C146="","",C146))</f>
      </c>
      <c r="D148" s="72"/>
      <c r="E148" s="192" t="s">
        <v>405</v>
      </c>
      <c r="F148" s="299"/>
      <c r="G148" s="135"/>
      <c r="H148" s="135"/>
      <c r="I148" s="135"/>
      <c r="J148" s="135"/>
      <c r="K148" s="135"/>
      <c r="L148" s="272"/>
      <c r="M148" s="272"/>
      <c r="N148" s="272"/>
      <c r="O148" s="272"/>
      <c r="P148" s="279"/>
      <c r="Q148" s="194">
        <f t="shared" si="6"/>
        <v>0</v>
      </c>
      <c r="R148" s="285"/>
      <c r="S148" s="282"/>
      <c r="T148" s="282"/>
      <c r="U148" s="282"/>
      <c r="V148" s="279"/>
      <c r="W148" s="237">
        <f>IF(R148="","",VLOOKUP(R148,Hormel!$AF$8:$AL$31,W$6))*2</f>
        <v>0</v>
      </c>
      <c r="X148" s="237">
        <f>IF(S148="","",VLOOKUP(S148,Hormel!$AF$8:$AL$31,X$6))*2</f>
        <v>0</v>
      </c>
      <c r="Y148" s="237">
        <f>IF(T148="","",VLOOKUP(T148,Hormel!$AF$8:$AL$31,Y$6))*2</f>
        <v>0</v>
      </c>
      <c r="Z148" s="237">
        <f>IF(U148="","",VLOOKUP(U148,Hormel!$AF$8:$AL$31,Z$6))*2</f>
        <v>0</v>
      </c>
      <c r="AA148" s="237">
        <f>IF(V148="","",VLOOKUP(V148,Hormel!$AF$8:$AL$31,AA$6))*2</f>
        <v>0</v>
      </c>
      <c r="AB148" s="362">
        <v>0</v>
      </c>
      <c r="AC148" s="359">
        <v>0</v>
      </c>
      <c r="AD148" s="359">
        <v>0</v>
      </c>
      <c r="AE148" s="135">
        <v>0</v>
      </c>
      <c r="AF148" s="135">
        <v>0</v>
      </c>
      <c r="AG148" s="223">
        <f t="shared" si="7"/>
        <v>0</v>
      </c>
      <c r="AH148" s="196">
        <f t="shared" si="8"/>
        <v>0</v>
      </c>
      <c r="AI148" s="196"/>
      <c r="AJ148" s="261" t="s">
        <v>257</v>
      </c>
      <c r="AK148" s="196">
        <f>'Team Rank Work'!$AP38</f>
        <v>0</v>
      </c>
      <c r="AL148" s="233">
        <v>353</v>
      </c>
      <c r="AM148" s="29"/>
      <c r="AN148" s="29"/>
      <c r="AO148" s="29"/>
      <c r="AU148" s="8"/>
      <c r="AV148" s="8"/>
      <c r="AW148" s="8"/>
      <c r="AX148" s="8"/>
      <c r="AY148" s="8"/>
    </row>
    <row r="149" spans="1:51" ht="13.5" customHeight="1" hidden="1" thickBot="1">
      <c r="A149" s="189"/>
      <c r="B149" s="190"/>
      <c r="C149" s="258">
        <f>IF(D149="","",IF(C146="","",C146))</f>
      </c>
      <c r="D149" s="73"/>
      <c r="E149" s="193" t="s">
        <v>406</v>
      </c>
      <c r="F149" s="300"/>
      <c r="G149" s="136"/>
      <c r="H149" s="136"/>
      <c r="I149" s="136"/>
      <c r="J149" s="136"/>
      <c r="K149" s="136"/>
      <c r="L149" s="273"/>
      <c r="M149" s="273"/>
      <c r="N149" s="273"/>
      <c r="O149" s="273"/>
      <c r="P149" s="280"/>
      <c r="Q149" s="195">
        <f t="shared" si="6"/>
        <v>0</v>
      </c>
      <c r="R149" s="286"/>
      <c r="S149" s="287"/>
      <c r="T149" s="287"/>
      <c r="U149" s="287"/>
      <c r="V149" s="280"/>
      <c r="W149" s="238">
        <f>IF(R149="","",VLOOKUP(R149,Hormel!$AF$8:$AL$31,W$6))*2</f>
        <v>0</v>
      </c>
      <c r="X149" s="238">
        <f>IF(S149="","",VLOOKUP(S149,Hormel!$AF$8:$AL$31,X$6))*2</f>
        <v>0</v>
      </c>
      <c r="Y149" s="238">
        <f>IF(T149="","",VLOOKUP(T149,Hormel!$AF$8:$AL$31,Y$6))*2</f>
        <v>0</v>
      </c>
      <c r="Z149" s="238">
        <f>IF(U149="","",VLOOKUP(U149,Hormel!$AF$8:$AL$31,Z$6))*2</f>
        <v>0</v>
      </c>
      <c r="AA149" s="238">
        <f>IF(V149="","",VLOOKUP(V149,Hormel!$AF$8:$AL$31,AA$6))*2</f>
        <v>0</v>
      </c>
      <c r="AB149" s="363">
        <v>0</v>
      </c>
      <c r="AC149" s="360">
        <v>0</v>
      </c>
      <c r="AD149" s="360">
        <v>0</v>
      </c>
      <c r="AE149" s="136">
        <v>0</v>
      </c>
      <c r="AF149" s="136">
        <v>0</v>
      </c>
      <c r="AG149" s="224">
        <f t="shared" si="7"/>
        <v>0</v>
      </c>
      <c r="AH149" s="197">
        <f t="shared" si="8"/>
        <v>0</v>
      </c>
      <c r="AI149" s="197"/>
      <c r="AJ149" s="197" t="s">
        <v>27</v>
      </c>
      <c r="AK149" s="197">
        <f>'Team Rank Work'!$AQ38</f>
        <v>0</v>
      </c>
      <c r="AL149" s="234">
        <v>354</v>
      </c>
      <c r="AM149" s="29"/>
      <c r="AN149" s="29"/>
      <c r="AO149" s="29"/>
      <c r="AU149" s="8"/>
      <c r="AV149" s="8"/>
      <c r="AW149" s="8"/>
      <c r="AX149" s="8"/>
      <c r="AY149" s="8"/>
    </row>
    <row r="150" spans="1:51" ht="13.5" customHeight="1" hidden="1">
      <c r="A150" s="189">
        <f>A146+1</f>
        <v>135</v>
      </c>
      <c r="B150" s="242" t="s">
        <v>110</v>
      </c>
      <c r="C150" s="271"/>
      <c r="D150" s="243"/>
      <c r="E150" s="244" t="s">
        <v>407</v>
      </c>
      <c r="F150" s="301"/>
      <c r="G150" s="245"/>
      <c r="H150" s="245"/>
      <c r="I150" s="245"/>
      <c r="J150" s="245"/>
      <c r="K150" s="245"/>
      <c r="L150" s="274"/>
      <c r="M150" s="274"/>
      <c r="N150" s="274"/>
      <c r="O150" s="274"/>
      <c r="P150" s="281"/>
      <c r="Q150" s="246">
        <f t="shared" si="6"/>
        <v>0</v>
      </c>
      <c r="R150" s="288"/>
      <c r="S150" s="289"/>
      <c r="T150" s="289"/>
      <c r="U150" s="289"/>
      <c r="V150" s="281"/>
      <c r="W150" s="239">
        <f>IF(R150="","",VLOOKUP(R150,Hormel!$AF$8:$AL$31,W$6))*2</f>
        <v>0</v>
      </c>
      <c r="X150" s="239">
        <f>IF(S150="","",VLOOKUP(S150,Hormel!$AF$8:$AL$31,X$6))*2</f>
        <v>0</v>
      </c>
      <c r="Y150" s="239">
        <f>IF(T150="","",VLOOKUP(T150,Hormel!$AF$8:$AL$31,Y$6))*2</f>
        <v>0</v>
      </c>
      <c r="Z150" s="239">
        <f>IF(U150="","",VLOOKUP(U150,Hormel!$AF$8:$AL$31,Z$6))*2</f>
        <v>0</v>
      </c>
      <c r="AA150" s="239">
        <f>IF(V150="","",VLOOKUP(V150,Hormel!$AF$8:$AL$31,AA$6))*2</f>
        <v>0</v>
      </c>
      <c r="AB150" s="364">
        <v>0</v>
      </c>
      <c r="AC150" s="361">
        <v>0</v>
      </c>
      <c r="AD150" s="361">
        <v>0</v>
      </c>
      <c r="AE150" s="245">
        <v>0</v>
      </c>
      <c r="AF150" s="245">
        <v>0</v>
      </c>
      <c r="AG150" s="247">
        <f t="shared" si="7"/>
        <v>0</v>
      </c>
      <c r="AH150" s="248">
        <f t="shared" si="8"/>
        <v>0</v>
      </c>
      <c r="AI150" s="249"/>
      <c r="AJ150" s="196"/>
      <c r="AK150" s="248"/>
      <c r="AL150" s="233">
        <v>361</v>
      </c>
      <c r="AM150" s="29"/>
      <c r="AN150" s="29">
        <f>IF(C150&lt;&gt;"",1,0)</f>
        <v>0</v>
      </c>
      <c r="AO150" s="50"/>
      <c r="AU150" s="8"/>
      <c r="AV150" s="8"/>
      <c r="AW150" s="8"/>
      <c r="AX150" s="8"/>
      <c r="AY150" s="8"/>
    </row>
    <row r="151" spans="1:51" ht="13.5" customHeight="1" hidden="1">
      <c r="A151" s="189"/>
      <c r="B151" s="188"/>
      <c r="C151" s="257">
        <f>IF(D151="","",IF(C150="","",C150))</f>
      </c>
      <c r="D151" s="72"/>
      <c r="E151" s="192" t="s">
        <v>408</v>
      </c>
      <c r="F151" s="299"/>
      <c r="G151" s="135"/>
      <c r="H151" s="135"/>
      <c r="I151" s="135"/>
      <c r="J151" s="135"/>
      <c r="K151" s="135"/>
      <c r="L151" s="272"/>
      <c r="M151" s="272"/>
      <c r="N151" s="272"/>
      <c r="O151" s="272"/>
      <c r="P151" s="279"/>
      <c r="Q151" s="194">
        <f t="shared" si="6"/>
        <v>0</v>
      </c>
      <c r="R151" s="285"/>
      <c r="S151" s="282"/>
      <c r="T151" s="282"/>
      <c r="U151" s="282"/>
      <c r="V151" s="279"/>
      <c r="W151" s="237">
        <f>IF(R151="","",VLOOKUP(R151,Hormel!$AF$8:$AL$31,W$6))*2</f>
        <v>0</v>
      </c>
      <c r="X151" s="237">
        <f>IF(S151="","",VLOOKUP(S151,Hormel!$AF$8:$AL$31,X$6))*2</f>
        <v>0</v>
      </c>
      <c r="Y151" s="237">
        <f>IF(T151="","",VLOOKUP(T151,Hormel!$AF$8:$AL$31,Y$6))*2</f>
        <v>0</v>
      </c>
      <c r="Z151" s="237">
        <f>IF(U151="","",VLOOKUP(U151,Hormel!$AF$8:$AL$31,Z$6))*2</f>
        <v>0</v>
      </c>
      <c r="AA151" s="237">
        <f>IF(V151="","",VLOOKUP(V151,Hormel!$AF$8:$AL$31,AA$6))*2</f>
        <v>0</v>
      </c>
      <c r="AB151" s="362">
        <v>0</v>
      </c>
      <c r="AC151" s="359">
        <v>0</v>
      </c>
      <c r="AD151" s="359">
        <v>0</v>
      </c>
      <c r="AE151" s="135">
        <v>0</v>
      </c>
      <c r="AF151" s="135">
        <v>0</v>
      </c>
      <c r="AG151" s="223">
        <f t="shared" si="7"/>
        <v>0</v>
      </c>
      <c r="AH151" s="196">
        <f t="shared" si="8"/>
        <v>0</v>
      </c>
      <c r="AI151" s="196"/>
      <c r="AJ151" s="261" t="s">
        <v>253</v>
      </c>
      <c r="AK151" s="196">
        <f>'Team Rank Work'!$AO39</f>
        <v>0</v>
      </c>
      <c r="AL151" s="233">
        <v>362</v>
      </c>
      <c r="AM151" s="29"/>
      <c r="AN151" s="29"/>
      <c r="AO151" s="29"/>
      <c r="AU151" s="8"/>
      <c r="AV151" s="8"/>
      <c r="AW151" s="8"/>
      <c r="AX151" s="8"/>
      <c r="AY151" s="8"/>
    </row>
    <row r="152" spans="1:51" ht="13.5" customHeight="1" hidden="1">
      <c r="A152" s="189"/>
      <c r="B152" s="188"/>
      <c r="C152" s="257">
        <f>IF(D152="","",IF(C150="","",C150))</f>
      </c>
      <c r="D152" s="72"/>
      <c r="E152" s="192" t="s">
        <v>409</v>
      </c>
      <c r="F152" s="299"/>
      <c r="G152" s="135"/>
      <c r="H152" s="135"/>
      <c r="I152" s="135"/>
      <c r="J152" s="135"/>
      <c r="K152" s="135"/>
      <c r="L152" s="272"/>
      <c r="M152" s="272"/>
      <c r="N152" s="272"/>
      <c r="O152" s="272"/>
      <c r="P152" s="279"/>
      <c r="Q152" s="194">
        <f t="shared" si="6"/>
        <v>0</v>
      </c>
      <c r="R152" s="285"/>
      <c r="S152" s="282"/>
      <c r="T152" s="282"/>
      <c r="U152" s="282"/>
      <c r="V152" s="279"/>
      <c r="W152" s="237">
        <f>IF(R152="","",VLOOKUP(R152,Hormel!$AF$8:$AL$31,W$6))*2</f>
        <v>0</v>
      </c>
      <c r="X152" s="237">
        <f>IF(S152="","",VLOOKUP(S152,Hormel!$AF$8:$AL$31,X$6))*2</f>
        <v>0</v>
      </c>
      <c r="Y152" s="237">
        <f>IF(T152="","",VLOOKUP(T152,Hormel!$AF$8:$AL$31,Y$6))*2</f>
        <v>0</v>
      </c>
      <c r="Z152" s="237">
        <f>IF(U152="","",VLOOKUP(U152,Hormel!$AF$8:$AL$31,Z$6))*2</f>
        <v>0</v>
      </c>
      <c r="AA152" s="237">
        <f>IF(V152="","",VLOOKUP(V152,Hormel!$AF$8:$AL$31,AA$6))*2</f>
        <v>0</v>
      </c>
      <c r="AB152" s="362">
        <v>0</v>
      </c>
      <c r="AC152" s="359">
        <v>0</v>
      </c>
      <c r="AD152" s="359">
        <v>0</v>
      </c>
      <c r="AE152" s="135">
        <v>0</v>
      </c>
      <c r="AF152" s="135">
        <v>0</v>
      </c>
      <c r="AG152" s="223">
        <f t="shared" si="7"/>
        <v>0</v>
      </c>
      <c r="AH152" s="196">
        <f t="shared" si="8"/>
        <v>0</v>
      </c>
      <c r="AI152" s="196"/>
      <c r="AJ152" s="261" t="s">
        <v>257</v>
      </c>
      <c r="AK152" s="196">
        <f>'Team Rank Work'!$AP39</f>
        <v>0</v>
      </c>
      <c r="AL152" s="233">
        <v>363</v>
      </c>
      <c r="AM152" s="29"/>
      <c r="AN152" s="29"/>
      <c r="AO152" s="29"/>
      <c r="AU152" s="8"/>
      <c r="AV152" s="8"/>
      <c r="AW152" s="8"/>
      <c r="AX152" s="8"/>
      <c r="AY152" s="8"/>
    </row>
    <row r="153" spans="1:51" ht="13.5" customHeight="1" hidden="1">
      <c r="A153" s="189"/>
      <c r="B153" s="190"/>
      <c r="C153" s="258">
        <f>IF(D153="","",IF(C150="","",C150))</f>
      </c>
      <c r="D153" s="73"/>
      <c r="E153" s="193" t="s">
        <v>410</v>
      </c>
      <c r="F153" s="300"/>
      <c r="G153" s="136"/>
      <c r="H153" s="136"/>
      <c r="I153" s="136"/>
      <c r="J153" s="136"/>
      <c r="K153" s="136"/>
      <c r="L153" s="273"/>
      <c r="M153" s="273"/>
      <c r="N153" s="273"/>
      <c r="O153" s="273"/>
      <c r="P153" s="280"/>
      <c r="Q153" s="195">
        <f t="shared" si="6"/>
        <v>0</v>
      </c>
      <c r="R153" s="286"/>
      <c r="S153" s="287"/>
      <c r="T153" s="287"/>
      <c r="U153" s="287"/>
      <c r="V153" s="280"/>
      <c r="W153" s="238">
        <f>IF(R153="","",VLOOKUP(R153,Hormel!$AF$8:$AL$31,W$6))*2</f>
        <v>0</v>
      </c>
      <c r="X153" s="238">
        <f>IF(S153="","",VLOOKUP(S153,Hormel!$AF$8:$AL$31,X$6))*2</f>
        <v>0</v>
      </c>
      <c r="Y153" s="238">
        <f>IF(T153="","",VLOOKUP(T153,Hormel!$AF$8:$AL$31,Y$6))*2</f>
        <v>0</v>
      </c>
      <c r="Z153" s="238">
        <f>IF(U153="","",VLOOKUP(U153,Hormel!$AF$8:$AL$31,Z$6))*2</f>
        <v>0</v>
      </c>
      <c r="AA153" s="238">
        <f>IF(V153="","",VLOOKUP(V153,Hormel!$AF$8:$AL$31,AA$6))*2</f>
        <v>0</v>
      </c>
      <c r="AB153" s="363">
        <v>0</v>
      </c>
      <c r="AC153" s="360">
        <v>0</v>
      </c>
      <c r="AD153" s="360">
        <v>0</v>
      </c>
      <c r="AE153" s="136">
        <v>0</v>
      </c>
      <c r="AF153" s="136">
        <v>0</v>
      </c>
      <c r="AG153" s="224">
        <f t="shared" si="7"/>
        <v>0</v>
      </c>
      <c r="AH153" s="197">
        <f t="shared" si="8"/>
        <v>0</v>
      </c>
      <c r="AI153" s="197"/>
      <c r="AJ153" s="197" t="s">
        <v>27</v>
      </c>
      <c r="AK153" s="197">
        <f>'Team Rank Work'!$AQ39</f>
        <v>0</v>
      </c>
      <c r="AL153" s="234">
        <v>364</v>
      </c>
      <c r="AM153" s="29"/>
      <c r="AN153" s="29"/>
      <c r="AO153" s="29"/>
      <c r="AU153" s="8"/>
      <c r="AV153" s="8"/>
      <c r="AW153" s="8"/>
      <c r="AX153" s="8"/>
      <c r="AY153" s="8"/>
    </row>
    <row r="154" spans="1:51" ht="13.5" customHeight="1" hidden="1">
      <c r="A154" s="189">
        <f>A150+1</f>
        <v>136</v>
      </c>
      <c r="B154" s="242" t="s">
        <v>111</v>
      </c>
      <c r="C154" s="270"/>
      <c r="D154" s="243"/>
      <c r="E154" s="244" t="s">
        <v>411</v>
      </c>
      <c r="F154" s="301"/>
      <c r="G154" s="245"/>
      <c r="H154" s="245"/>
      <c r="I154" s="245"/>
      <c r="J154" s="245"/>
      <c r="K154" s="245"/>
      <c r="L154" s="274"/>
      <c r="M154" s="274"/>
      <c r="N154" s="274"/>
      <c r="O154" s="274"/>
      <c r="P154" s="281"/>
      <c r="Q154" s="246">
        <f t="shared" si="6"/>
        <v>0</v>
      </c>
      <c r="R154" s="288"/>
      <c r="S154" s="289"/>
      <c r="T154" s="289"/>
      <c r="U154" s="289"/>
      <c r="V154" s="281"/>
      <c r="W154" s="239">
        <f>IF(R154="","",VLOOKUP(R154,Hormel!$AF$8:$AL$31,W$6))*2</f>
        <v>0</v>
      </c>
      <c r="X154" s="239">
        <f>IF(S154="","",VLOOKUP(S154,Hormel!$AF$8:$AL$31,X$6))*2</f>
        <v>0</v>
      </c>
      <c r="Y154" s="239">
        <f>IF(T154="","",VLOOKUP(T154,Hormel!$AF$8:$AL$31,Y$6))*2</f>
        <v>0</v>
      </c>
      <c r="Z154" s="239">
        <f>IF(U154="","",VLOOKUP(U154,Hormel!$AF$8:$AL$31,Z$6))*2</f>
        <v>0</v>
      </c>
      <c r="AA154" s="239">
        <f>IF(V154="","",VLOOKUP(V154,Hormel!$AF$8:$AL$31,AA$6))*2</f>
        <v>0</v>
      </c>
      <c r="AB154" s="364">
        <v>0</v>
      </c>
      <c r="AC154" s="361">
        <v>0</v>
      </c>
      <c r="AD154" s="361">
        <v>0</v>
      </c>
      <c r="AE154" s="245">
        <v>0</v>
      </c>
      <c r="AF154" s="245">
        <v>0</v>
      </c>
      <c r="AG154" s="247">
        <f t="shared" si="7"/>
        <v>0</v>
      </c>
      <c r="AH154" s="248">
        <f t="shared" si="8"/>
        <v>0</v>
      </c>
      <c r="AI154" s="249"/>
      <c r="AJ154" s="196"/>
      <c r="AK154" s="248"/>
      <c r="AL154" s="233">
        <v>371</v>
      </c>
      <c r="AM154" s="29"/>
      <c r="AN154" s="29">
        <f>IF(C154&lt;&gt;"",1,0)</f>
        <v>0</v>
      </c>
      <c r="AO154" s="50"/>
      <c r="AU154" s="8"/>
      <c r="AV154" s="8"/>
      <c r="AW154" s="8"/>
      <c r="AX154" s="8"/>
      <c r="AY154" s="8"/>
    </row>
    <row r="155" spans="1:51" ht="13.5" customHeight="1" hidden="1">
      <c r="A155" s="189"/>
      <c r="B155" s="188"/>
      <c r="C155" s="257">
        <f>IF(D155="","",IF(C154="","",C154))</f>
      </c>
      <c r="D155" s="72"/>
      <c r="E155" s="192" t="s">
        <v>412</v>
      </c>
      <c r="F155" s="299"/>
      <c r="G155" s="135"/>
      <c r="H155" s="135"/>
      <c r="I155" s="135"/>
      <c r="J155" s="135"/>
      <c r="K155" s="135"/>
      <c r="L155" s="272"/>
      <c r="M155" s="272"/>
      <c r="N155" s="272"/>
      <c r="O155" s="272"/>
      <c r="P155" s="279"/>
      <c r="Q155" s="194">
        <f t="shared" si="6"/>
        <v>0</v>
      </c>
      <c r="R155" s="285"/>
      <c r="S155" s="282"/>
      <c r="T155" s="282"/>
      <c r="U155" s="282"/>
      <c r="V155" s="279"/>
      <c r="W155" s="237">
        <f>IF(R155="","",VLOOKUP(R155,Hormel!$AF$8:$AL$31,W$6))*2</f>
        <v>0</v>
      </c>
      <c r="X155" s="237">
        <f>IF(S155="","",VLOOKUP(S155,Hormel!$AF$8:$AL$31,X$6))*2</f>
        <v>0</v>
      </c>
      <c r="Y155" s="237">
        <f>IF(T155="","",VLOOKUP(T155,Hormel!$AF$8:$AL$31,Y$6))*2</f>
        <v>0</v>
      </c>
      <c r="Z155" s="237">
        <f>IF(U155="","",VLOOKUP(U155,Hormel!$AF$8:$AL$31,Z$6))*2</f>
        <v>0</v>
      </c>
      <c r="AA155" s="237">
        <f>IF(V155="","",VLOOKUP(V155,Hormel!$AF$8:$AL$31,AA$6))*2</f>
        <v>0</v>
      </c>
      <c r="AB155" s="362">
        <v>0</v>
      </c>
      <c r="AC155" s="359">
        <v>0</v>
      </c>
      <c r="AD155" s="359">
        <v>0</v>
      </c>
      <c r="AE155" s="135">
        <v>0</v>
      </c>
      <c r="AF155" s="135">
        <v>0</v>
      </c>
      <c r="AG155" s="223">
        <f t="shared" si="7"/>
        <v>0</v>
      </c>
      <c r="AH155" s="196">
        <f t="shared" si="8"/>
        <v>0</v>
      </c>
      <c r="AI155" s="196"/>
      <c r="AJ155" s="261" t="s">
        <v>253</v>
      </c>
      <c r="AK155" s="196">
        <f>'Team Rank Work'!$AO40</f>
        <v>0</v>
      </c>
      <c r="AL155" s="233">
        <v>372</v>
      </c>
      <c r="AM155" s="29"/>
      <c r="AN155" s="29"/>
      <c r="AO155" s="29"/>
      <c r="AU155" s="8"/>
      <c r="AV155" s="8"/>
      <c r="AW155" s="8"/>
      <c r="AX155" s="8"/>
      <c r="AY155" s="8"/>
    </row>
    <row r="156" spans="1:51" ht="13.5" customHeight="1" hidden="1">
      <c r="A156" s="189"/>
      <c r="B156" s="188"/>
      <c r="C156" s="257">
        <f>IF(D156="","",IF(C154="","",C154))</f>
      </c>
      <c r="D156" s="72"/>
      <c r="E156" s="192" t="s">
        <v>413</v>
      </c>
      <c r="F156" s="299"/>
      <c r="G156" s="135"/>
      <c r="H156" s="135"/>
      <c r="I156" s="135"/>
      <c r="J156" s="135"/>
      <c r="K156" s="135"/>
      <c r="L156" s="272"/>
      <c r="M156" s="272"/>
      <c r="N156" s="272"/>
      <c r="O156" s="272"/>
      <c r="P156" s="279"/>
      <c r="Q156" s="194">
        <f t="shared" si="6"/>
        <v>0</v>
      </c>
      <c r="R156" s="285"/>
      <c r="S156" s="282"/>
      <c r="T156" s="282"/>
      <c r="U156" s="282"/>
      <c r="V156" s="279"/>
      <c r="W156" s="237">
        <f>IF(R156="","",VLOOKUP(R156,Hormel!$AF$8:$AL$31,W$6))*2</f>
        <v>0</v>
      </c>
      <c r="X156" s="237">
        <f>IF(S156="","",VLOOKUP(S156,Hormel!$AF$8:$AL$31,X$6))*2</f>
        <v>0</v>
      </c>
      <c r="Y156" s="237">
        <f>IF(T156="","",VLOOKUP(T156,Hormel!$AF$8:$AL$31,Y$6))*2</f>
        <v>0</v>
      </c>
      <c r="Z156" s="237">
        <f>IF(U156="","",VLOOKUP(U156,Hormel!$AF$8:$AL$31,Z$6))*2</f>
        <v>0</v>
      </c>
      <c r="AA156" s="237">
        <f>IF(V156="","",VLOOKUP(V156,Hormel!$AF$8:$AL$31,AA$6))*2</f>
        <v>0</v>
      </c>
      <c r="AB156" s="362">
        <v>0</v>
      </c>
      <c r="AC156" s="359">
        <v>0</v>
      </c>
      <c r="AD156" s="359">
        <v>0</v>
      </c>
      <c r="AE156" s="135">
        <v>0</v>
      </c>
      <c r="AF156" s="135">
        <v>0</v>
      </c>
      <c r="AG156" s="223">
        <f t="shared" si="7"/>
        <v>0</v>
      </c>
      <c r="AH156" s="196">
        <f t="shared" si="8"/>
        <v>0</v>
      </c>
      <c r="AI156" s="196"/>
      <c r="AJ156" s="261" t="s">
        <v>257</v>
      </c>
      <c r="AK156" s="196">
        <f>'Team Rank Work'!$AP40</f>
        <v>0</v>
      </c>
      <c r="AL156" s="233">
        <v>373</v>
      </c>
      <c r="AM156" s="29"/>
      <c r="AN156" s="29"/>
      <c r="AU156" s="8"/>
      <c r="AV156" s="8"/>
      <c r="AW156" s="8"/>
      <c r="AX156" s="8"/>
      <c r="AY156" s="8"/>
    </row>
    <row r="157" spans="1:51" ht="13.5" customHeight="1" hidden="1">
      <c r="A157" s="189"/>
      <c r="B157" s="190"/>
      <c r="C157" s="258">
        <f>IF(D157="","",IF(C154="","",C154))</f>
      </c>
      <c r="D157" s="73"/>
      <c r="E157" s="193" t="s">
        <v>414</v>
      </c>
      <c r="F157" s="300"/>
      <c r="G157" s="136"/>
      <c r="H157" s="136"/>
      <c r="I157" s="136"/>
      <c r="J157" s="136"/>
      <c r="K157" s="136"/>
      <c r="L157" s="273"/>
      <c r="M157" s="273"/>
      <c r="N157" s="273"/>
      <c r="O157" s="273"/>
      <c r="P157" s="280"/>
      <c r="Q157" s="195">
        <f t="shared" si="6"/>
        <v>0</v>
      </c>
      <c r="R157" s="286"/>
      <c r="S157" s="287"/>
      <c r="T157" s="287"/>
      <c r="U157" s="287"/>
      <c r="V157" s="280"/>
      <c r="W157" s="238">
        <f>IF(R157="","",VLOOKUP(R157,Hormel!$AF$8:$AL$31,W$6))*2</f>
        <v>0</v>
      </c>
      <c r="X157" s="238">
        <f>IF(S157="","",VLOOKUP(S157,Hormel!$AF$8:$AL$31,X$6))*2</f>
        <v>0</v>
      </c>
      <c r="Y157" s="238">
        <f>IF(T157="","",VLOOKUP(T157,Hormel!$AF$8:$AL$31,Y$6))*2</f>
        <v>0</v>
      </c>
      <c r="Z157" s="238">
        <f>IF(U157="","",VLOOKUP(U157,Hormel!$AF$8:$AL$31,Z$6))*2</f>
        <v>0</v>
      </c>
      <c r="AA157" s="238">
        <f>IF(V157="","",VLOOKUP(V157,Hormel!$AF$8:$AL$31,AA$6))*2</f>
        <v>0</v>
      </c>
      <c r="AB157" s="363">
        <v>0</v>
      </c>
      <c r="AC157" s="360">
        <v>0</v>
      </c>
      <c r="AD157" s="360">
        <v>0</v>
      </c>
      <c r="AE157" s="136">
        <v>0</v>
      </c>
      <c r="AF157" s="136">
        <v>0</v>
      </c>
      <c r="AG157" s="224">
        <f t="shared" si="7"/>
        <v>0</v>
      </c>
      <c r="AH157" s="197">
        <f t="shared" si="8"/>
        <v>0</v>
      </c>
      <c r="AI157" s="197"/>
      <c r="AJ157" s="197" t="s">
        <v>27</v>
      </c>
      <c r="AK157" s="197">
        <f>'Team Rank Work'!$AQ40</f>
        <v>0</v>
      </c>
      <c r="AL157" s="234">
        <v>374</v>
      </c>
      <c r="AM157" s="29"/>
      <c r="AN157" s="29"/>
      <c r="AU157" s="8"/>
      <c r="AV157" s="8"/>
      <c r="AW157" s="8"/>
      <c r="AX157" s="8"/>
      <c r="AY157" s="8"/>
    </row>
    <row r="158" spans="1:51" ht="13.5" customHeight="1" hidden="1">
      <c r="A158" s="189">
        <f>A154+1</f>
        <v>137</v>
      </c>
      <c r="B158" s="242" t="s">
        <v>112</v>
      </c>
      <c r="C158" s="270"/>
      <c r="D158" s="243"/>
      <c r="E158" s="244" t="s">
        <v>415</v>
      </c>
      <c r="F158" s="301"/>
      <c r="G158" s="245"/>
      <c r="H158" s="245"/>
      <c r="I158" s="245"/>
      <c r="J158" s="245"/>
      <c r="K158" s="245"/>
      <c r="L158" s="274"/>
      <c r="M158" s="274"/>
      <c r="N158" s="274"/>
      <c r="O158" s="274"/>
      <c r="P158" s="281"/>
      <c r="Q158" s="246">
        <f t="shared" si="6"/>
        <v>0</v>
      </c>
      <c r="R158" s="288"/>
      <c r="S158" s="289"/>
      <c r="T158" s="289"/>
      <c r="U158" s="289"/>
      <c r="V158" s="281"/>
      <c r="W158" s="239">
        <f>IF(R158="","",VLOOKUP(R158,Hormel!$AF$8:$AL$31,W$6))*2</f>
        <v>0</v>
      </c>
      <c r="X158" s="239">
        <f>IF(S158="","",VLOOKUP(S158,Hormel!$AF$8:$AL$31,X$6))*2</f>
        <v>0</v>
      </c>
      <c r="Y158" s="239">
        <f>IF(T158="","",VLOOKUP(T158,Hormel!$AF$8:$AL$31,Y$6))*2</f>
        <v>0</v>
      </c>
      <c r="Z158" s="239">
        <f>IF(U158="","",VLOOKUP(U158,Hormel!$AF$8:$AL$31,Z$6))*2</f>
        <v>0</v>
      </c>
      <c r="AA158" s="239">
        <f>IF(V158="","",VLOOKUP(V158,Hormel!$AF$8:$AL$31,AA$6))*2</f>
        <v>0</v>
      </c>
      <c r="AB158" s="364">
        <v>0</v>
      </c>
      <c r="AC158" s="361">
        <v>0</v>
      </c>
      <c r="AD158" s="361">
        <v>0</v>
      </c>
      <c r="AE158" s="245">
        <v>0</v>
      </c>
      <c r="AF158" s="245">
        <v>0</v>
      </c>
      <c r="AG158" s="247">
        <f t="shared" si="7"/>
        <v>0</v>
      </c>
      <c r="AH158" s="248">
        <f t="shared" si="8"/>
        <v>0</v>
      </c>
      <c r="AI158" s="249"/>
      <c r="AJ158" s="196"/>
      <c r="AK158" s="248"/>
      <c r="AL158" s="233">
        <v>381</v>
      </c>
      <c r="AM158" s="29"/>
      <c r="AN158" s="29">
        <f>IF(C158&lt;&gt;"",1,0)</f>
        <v>0</v>
      </c>
      <c r="AU158" s="8"/>
      <c r="AV158" s="8"/>
      <c r="AW158" s="8"/>
      <c r="AX158" s="8"/>
      <c r="AY158" s="8"/>
    </row>
    <row r="159" spans="1:51" ht="13.5" customHeight="1" hidden="1">
      <c r="A159" s="189"/>
      <c r="B159" s="188"/>
      <c r="C159" s="257">
        <f>IF(D159="","",IF(C158="","",C158))</f>
      </c>
      <c r="D159" s="72"/>
      <c r="E159" s="192" t="s">
        <v>416</v>
      </c>
      <c r="F159" s="299"/>
      <c r="G159" s="135"/>
      <c r="H159" s="135"/>
      <c r="I159" s="135"/>
      <c r="J159" s="135"/>
      <c r="K159" s="135"/>
      <c r="L159" s="272"/>
      <c r="M159" s="272"/>
      <c r="N159" s="272"/>
      <c r="O159" s="272"/>
      <c r="P159" s="279"/>
      <c r="Q159" s="194">
        <f t="shared" si="6"/>
        <v>0</v>
      </c>
      <c r="R159" s="285"/>
      <c r="S159" s="282"/>
      <c r="T159" s="282"/>
      <c r="U159" s="282"/>
      <c r="V159" s="279"/>
      <c r="W159" s="237">
        <f>IF(R159="","",VLOOKUP(R159,Hormel!$AF$8:$AL$31,W$6))*2</f>
        <v>0</v>
      </c>
      <c r="X159" s="237">
        <f>IF(S159="","",VLOOKUP(S159,Hormel!$AF$8:$AL$31,X$6))*2</f>
        <v>0</v>
      </c>
      <c r="Y159" s="237">
        <f>IF(T159="","",VLOOKUP(T159,Hormel!$AF$8:$AL$31,Y$6))*2</f>
        <v>0</v>
      </c>
      <c r="Z159" s="237">
        <f>IF(U159="","",VLOOKUP(U159,Hormel!$AF$8:$AL$31,Z$6))*2</f>
        <v>0</v>
      </c>
      <c r="AA159" s="237">
        <f>IF(V159="","",VLOOKUP(V159,Hormel!$AF$8:$AL$31,AA$6))*2</f>
        <v>0</v>
      </c>
      <c r="AB159" s="362">
        <v>0</v>
      </c>
      <c r="AC159" s="359">
        <v>0</v>
      </c>
      <c r="AD159" s="359">
        <v>0</v>
      </c>
      <c r="AE159" s="135">
        <v>0</v>
      </c>
      <c r="AF159" s="135">
        <v>0</v>
      </c>
      <c r="AG159" s="223">
        <f t="shared" si="7"/>
        <v>0</v>
      </c>
      <c r="AH159" s="196">
        <f t="shared" si="8"/>
        <v>0</v>
      </c>
      <c r="AI159" s="196"/>
      <c r="AJ159" s="261" t="s">
        <v>253</v>
      </c>
      <c r="AK159" s="196">
        <f>'Team Rank Work'!$AO41</f>
        <v>0</v>
      </c>
      <c r="AL159" s="233">
        <v>382</v>
      </c>
      <c r="AM159" s="29"/>
      <c r="AN159" s="29"/>
      <c r="AU159" s="8"/>
      <c r="AV159" s="8"/>
      <c r="AW159" s="8"/>
      <c r="AX159" s="8"/>
      <c r="AY159" s="8"/>
    </row>
    <row r="160" spans="1:51" ht="13.5" customHeight="1" hidden="1">
      <c r="A160" s="189"/>
      <c r="B160" s="188"/>
      <c r="C160" s="257">
        <f>IF(D160="","",IF(C158="","",C158))</f>
      </c>
      <c r="D160" s="72"/>
      <c r="E160" s="192" t="s">
        <v>417</v>
      </c>
      <c r="F160" s="299"/>
      <c r="G160" s="135"/>
      <c r="H160" s="135"/>
      <c r="I160" s="135"/>
      <c r="J160" s="135"/>
      <c r="K160" s="135"/>
      <c r="L160" s="272"/>
      <c r="M160" s="272"/>
      <c r="N160" s="272"/>
      <c r="O160" s="272"/>
      <c r="P160" s="279"/>
      <c r="Q160" s="194">
        <f t="shared" si="6"/>
        <v>0</v>
      </c>
      <c r="R160" s="285"/>
      <c r="S160" s="282"/>
      <c r="T160" s="282"/>
      <c r="U160" s="282"/>
      <c r="V160" s="279"/>
      <c r="W160" s="237">
        <f>IF(R160="","",VLOOKUP(R160,Hormel!$AF$8:$AL$31,W$6))*2</f>
        <v>0</v>
      </c>
      <c r="X160" s="237">
        <f>IF(S160="","",VLOOKUP(S160,Hormel!$AF$8:$AL$31,X$6))*2</f>
        <v>0</v>
      </c>
      <c r="Y160" s="237">
        <f>IF(T160="","",VLOOKUP(T160,Hormel!$AF$8:$AL$31,Y$6))*2</f>
        <v>0</v>
      </c>
      <c r="Z160" s="237">
        <f>IF(U160="","",VLOOKUP(U160,Hormel!$AF$8:$AL$31,Z$6))*2</f>
        <v>0</v>
      </c>
      <c r="AA160" s="237">
        <f>IF(V160="","",VLOOKUP(V160,Hormel!$AF$8:$AL$31,AA$6))*2</f>
        <v>0</v>
      </c>
      <c r="AB160" s="362">
        <v>0</v>
      </c>
      <c r="AC160" s="359">
        <v>0</v>
      </c>
      <c r="AD160" s="359">
        <v>0</v>
      </c>
      <c r="AE160" s="135">
        <v>0</v>
      </c>
      <c r="AF160" s="135">
        <v>0</v>
      </c>
      <c r="AG160" s="223">
        <f t="shared" si="7"/>
        <v>0</v>
      </c>
      <c r="AH160" s="196">
        <f t="shared" si="8"/>
        <v>0</v>
      </c>
      <c r="AI160" s="196"/>
      <c r="AJ160" s="261" t="s">
        <v>257</v>
      </c>
      <c r="AK160" s="196">
        <f>'Team Rank Work'!$AP41</f>
        <v>0</v>
      </c>
      <c r="AL160" s="233">
        <v>383</v>
      </c>
      <c r="AM160" s="29"/>
      <c r="AN160" s="29"/>
      <c r="AO160" s="29"/>
      <c r="AU160" s="8"/>
      <c r="AV160" s="8"/>
      <c r="AW160" s="8"/>
      <c r="AX160" s="8"/>
      <c r="AY160" s="8"/>
    </row>
    <row r="161" spans="1:51" ht="13.5" customHeight="1" hidden="1" thickBot="1">
      <c r="A161" s="189"/>
      <c r="B161" s="190"/>
      <c r="C161" s="258">
        <f>IF(D161="","",IF(C158="","",C158))</f>
      </c>
      <c r="D161" s="73"/>
      <c r="E161" s="193" t="s">
        <v>418</v>
      </c>
      <c r="F161" s="300"/>
      <c r="G161" s="136"/>
      <c r="H161" s="136"/>
      <c r="I161" s="136"/>
      <c r="J161" s="136"/>
      <c r="K161" s="136"/>
      <c r="L161" s="273"/>
      <c r="M161" s="273"/>
      <c r="N161" s="273"/>
      <c r="O161" s="273"/>
      <c r="P161" s="280"/>
      <c r="Q161" s="195">
        <f t="shared" si="6"/>
        <v>0</v>
      </c>
      <c r="R161" s="286"/>
      <c r="S161" s="287"/>
      <c r="T161" s="287"/>
      <c r="U161" s="287"/>
      <c r="V161" s="280"/>
      <c r="W161" s="238">
        <f>IF(R161="","",VLOOKUP(R161,Hormel!$AF$8:$AL$31,W$6))*2</f>
        <v>0</v>
      </c>
      <c r="X161" s="238">
        <f>IF(S161="","",VLOOKUP(S161,Hormel!$AF$8:$AL$31,X$6))*2</f>
        <v>0</v>
      </c>
      <c r="Y161" s="238">
        <f>IF(T161="","",VLOOKUP(T161,Hormel!$AF$8:$AL$31,Y$6))*2</f>
        <v>0</v>
      </c>
      <c r="Z161" s="238">
        <f>IF(U161="","",VLOOKUP(U161,Hormel!$AF$8:$AL$31,Z$6))*2</f>
        <v>0</v>
      </c>
      <c r="AA161" s="238">
        <f>IF(V161="","",VLOOKUP(V161,Hormel!$AF$8:$AL$31,AA$6))*2</f>
        <v>0</v>
      </c>
      <c r="AB161" s="363">
        <v>0</v>
      </c>
      <c r="AC161" s="360">
        <v>0</v>
      </c>
      <c r="AD161" s="360">
        <v>0</v>
      </c>
      <c r="AE161" s="136">
        <v>0</v>
      </c>
      <c r="AF161" s="136">
        <v>0</v>
      </c>
      <c r="AG161" s="224">
        <f t="shared" si="7"/>
        <v>0</v>
      </c>
      <c r="AH161" s="197">
        <f t="shared" si="8"/>
        <v>0</v>
      </c>
      <c r="AI161" s="197"/>
      <c r="AJ161" s="197" t="s">
        <v>27</v>
      </c>
      <c r="AK161" s="197">
        <f>'Team Rank Work'!$AQ41</f>
        <v>0</v>
      </c>
      <c r="AL161" s="234">
        <v>384</v>
      </c>
      <c r="AM161" s="29"/>
      <c r="AN161" s="29"/>
      <c r="AO161" s="29"/>
      <c r="AU161" s="8"/>
      <c r="AV161" s="8"/>
      <c r="AW161" s="8"/>
      <c r="AX161" s="8"/>
      <c r="AY161" s="8"/>
    </row>
    <row r="162" spans="1:51" ht="13.5" customHeight="1" hidden="1">
      <c r="A162" s="189">
        <f>A158+1</f>
        <v>138</v>
      </c>
      <c r="B162" s="242" t="s">
        <v>113</v>
      </c>
      <c r="C162" s="271"/>
      <c r="D162" s="243"/>
      <c r="E162" s="244" t="s">
        <v>419</v>
      </c>
      <c r="F162" s="301"/>
      <c r="G162" s="245"/>
      <c r="H162" s="245"/>
      <c r="I162" s="245"/>
      <c r="J162" s="245"/>
      <c r="K162" s="245"/>
      <c r="L162" s="274"/>
      <c r="M162" s="274"/>
      <c r="N162" s="274"/>
      <c r="O162" s="274"/>
      <c r="P162" s="281"/>
      <c r="Q162" s="246">
        <f t="shared" si="6"/>
        <v>0</v>
      </c>
      <c r="R162" s="288"/>
      <c r="S162" s="289"/>
      <c r="T162" s="289"/>
      <c r="U162" s="289"/>
      <c r="V162" s="281"/>
      <c r="W162" s="239">
        <f>IF(R162="","",VLOOKUP(R162,Hormel!$AF$8:$AL$31,W$6))*2</f>
        <v>0</v>
      </c>
      <c r="X162" s="239">
        <f>IF(S162="","",VLOOKUP(S162,Hormel!$AF$8:$AL$31,X$6))*2</f>
        <v>0</v>
      </c>
      <c r="Y162" s="239">
        <f>IF(T162="","",VLOOKUP(T162,Hormel!$AF$8:$AL$31,Y$6))*2</f>
        <v>0</v>
      </c>
      <c r="Z162" s="239">
        <f>IF(U162="","",VLOOKUP(U162,Hormel!$AF$8:$AL$31,Z$6))*2</f>
        <v>0</v>
      </c>
      <c r="AA162" s="239">
        <f>IF(V162="","",VLOOKUP(V162,Hormel!$AF$8:$AL$31,AA$6))*2</f>
        <v>0</v>
      </c>
      <c r="AB162" s="364">
        <v>0</v>
      </c>
      <c r="AC162" s="361">
        <v>0</v>
      </c>
      <c r="AD162" s="361">
        <v>0</v>
      </c>
      <c r="AE162" s="245">
        <v>0</v>
      </c>
      <c r="AF162" s="245">
        <v>0</v>
      </c>
      <c r="AG162" s="247">
        <f t="shared" si="7"/>
        <v>0</v>
      </c>
      <c r="AH162" s="248">
        <f t="shared" si="8"/>
        <v>0</v>
      </c>
      <c r="AI162" s="249"/>
      <c r="AJ162" s="196"/>
      <c r="AK162" s="248"/>
      <c r="AL162" s="233">
        <v>391</v>
      </c>
      <c r="AM162" s="29"/>
      <c r="AN162" s="29">
        <f>IF(C162&lt;&gt;"",1,0)</f>
        <v>0</v>
      </c>
      <c r="AO162" s="50"/>
      <c r="AU162" s="8"/>
      <c r="AV162" s="8"/>
      <c r="AW162" s="8"/>
      <c r="AX162" s="8"/>
      <c r="AY162" s="8"/>
    </row>
    <row r="163" spans="1:51" ht="13.5" customHeight="1" hidden="1">
      <c r="A163" s="189"/>
      <c r="B163" s="188"/>
      <c r="C163" s="257">
        <f>IF(D163="","",IF(C162="","",C162))</f>
      </c>
      <c r="D163" s="72"/>
      <c r="E163" s="192" t="s">
        <v>420</v>
      </c>
      <c r="F163" s="299"/>
      <c r="G163" s="135"/>
      <c r="H163" s="135"/>
      <c r="I163" s="135"/>
      <c r="J163" s="135"/>
      <c r="K163" s="135"/>
      <c r="L163" s="272"/>
      <c r="M163" s="272"/>
      <c r="N163" s="272"/>
      <c r="O163" s="272"/>
      <c r="P163" s="279"/>
      <c r="Q163" s="194">
        <f t="shared" si="6"/>
        <v>0</v>
      </c>
      <c r="R163" s="285"/>
      <c r="S163" s="282"/>
      <c r="T163" s="282"/>
      <c r="U163" s="282"/>
      <c r="V163" s="279"/>
      <c r="W163" s="237">
        <f>IF(R163="","",VLOOKUP(R163,Hormel!$AF$8:$AL$31,W$6))*2</f>
        <v>0</v>
      </c>
      <c r="X163" s="237">
        <f>IF(S163="","",VLOOKUP(S163,Hormel!$AF$8:$AL$31,X$6))*2</f>
        <v>0</v>
      </c>
      <c r="Y163" s="237">
        <f>IF(T163="","",VLOOKUP(T163,Hormel!$AF$8:$AL$31,Y$6))*2</f>
        <v>0</v>
      </c>
      <c r="Z163" s="237">
        <f>IF(U163="","",VLOOKUP(U163,Hormel!$AF$8:$AL$31,Z$6))*2</f>
        <v>0</v>
      </c>
      <c r="AA163" s="237">
        <f>IF(V163="","",VLOOKUP(V163,Hormel!$AF$8:$AL$31,AA$6))*2</f>
        <v>0</v>
      </c>
      <c r="AB163" s="362">
        <v>0</v>
      </c>
      <c r="AC163" s="359">
        <v>0</v>
      </c>
      <c r="AD163" s="359">
        <v>0</v>
      </c>
      <c r="AE163" s="135">
        <v>0</v>
      </c>
      <c r="AF163" s="135">
        <v>0</v>
      </c>
      <c r="AG163" s="223">
        <f t="shared" si="7"/>
        <v>0</v>
      </c>
      <c r="AH163" s="196">
        <f t="shared" si="8"/>
        <v>0</v>
      </c>
      <c r="AI163" s="196"/>
      <c r="AJ163" s="261" t="s">
        <v>253</v>
      </c>
      <c r="AK163" s="196">
        <f>'Team Rank Work'!$AO42</f>
        <v>0</v>
      </c>
      <c r="AL163" s="233">
        <v>392</v>
      </c>
      <c r="AM163" s="29"/>
      <c r="AN163" s="29"/>
      <c r="AO163" s="29"/>
      <c r="AU163" s="8"/>
      <c r="AV163" s="8"/>
      <c r="AW163" s="8"/>
      <c r="AX163" s="8"/>
      <c r="AY163" s="8"/>
    </row>
    <row r="164" spans="1:51" ht="13.5" customHeight="1" hidden="1">
      <c r="A164" s="189"/>
      <c r="B164" s="188"/>
      <c r="C164" s="257">
        <f>IF(D164="","",IF(C162="","",C162))</f>
      </c>
      <c r="D164" s="72"/>
      <c r="E164" s="192" t="s">
        <v>421</v>
      </c>
      <c r="F164" s="299"/>
      <c r="G164" s="135"/>
      <c r="H164" s="135"/>
      <c r="I164" s="135"/>
      <c r="J164" s="135"/>
      <c r="K164" s="135"/>
      <c r="L164" s="272"/>
      <c r="M164" s="272"/>
      <c r="N164" s="272"/>
      <c r="O164" s="272"/>
      <c r="P164" s="279"/>
      <c r="Q164" s="194">
        <f t="shared" si="6"/>
        <v>0</v>
      </c>
      <c r="R164" s="285"/>
      <c r="S164" s="282"/>
      <c r="T164" s="282"/>
      <c r="U164" s="282"/>
      <c r="V164" s="279"/>
      <c r="W164" s="237">
        <f>IF(R164="","",VLOOKUP(R164,Hormel!$AF$8:$AL$31,W$6))*2</f>
        <v>0</v>
      </c>
      <c r="X164" s="237">
        <f>IF(S164="","",VLOOKUP(S164,Hormel!$AF$8:$AL$31,X$6))*2</f>
        <v>0</v>
      </c>
      <c r="Y164" s="237">
        <f>IF(T164="","",VLOOKUP(T164,Hormel!$AF$8:$AL$31,Y$6))*2</f>
        <v>0</v>
      </c>
      <c r="Z164" s="237">
        <f>IF(U164="","",VLOOKUP(U164,Hormel!$AF$8:$AL$31,Z$6))*2</f>
        <v>0</v>
      </c>
      <c r="AA164" s="237">
        <f>IF(V164="","",VLOOKUP(V164,Hormel!$AF$8:$AL$31,AA$6))*2</f>
        <v>0</v>
      </c>
      <c r="AB164" s="362">
        <v>0</v>
      </c>
      <c r="AC164" s="359">
        <v>0</v>
      </c>
      <c r="AD164" s="359">
        <v>0</v>
      </c>
      <c r="AE164" s="135">
        <v>0</v>
      </c>
      <c r="AF164" s="135">
        <v>0</v>
      </c>
      <c r="AG164" s="223">
        <f t="shared" si="7"/>
        <v>0</v>
      </c>
      <c r="AH164" s="196">
        <f t="shared" si="8"/>
        <v>0</v>
      </c>
      <c r="AI164" s="196"/>
      <c r="AJ164" s="261" t="s">
        <v>257</v>
      </c>
      <c r="AK164" s="196">
        <f>'Team Rank Work'!$AP42</f>
        <v>0</v>
      </c>
      <c r="AL164" s="233">
        <v>393</v>
      </c>
      <c r="AM164" s="29"/>
      <c r="AN164" s="29"/>
      <c r="AO164" s="29"/>
      <c r="AU164" s="8"/>
      <c r="AV164" s="8"/>
      <c r="AW164" s="8"/>
      <c r="AX164" s="8"/>
      <c r="AY164" s="8"/>
    </row>
    <row r="165" spans="1:51" ht="13.5" customHeight="1" hidden="1" thickBot="1">
      <c r="A165" s="189"/>
      <c r="B165" s="190"/>
      <c r="C165" s="258">
        <f>IF(D165="","",IF(C162="","",C162))</f>
      </c>
      <c r="D165" s="73"/>
      <c r="E165" s="193" t="s">
        <v>422</v>
      </c>
      <c r="F165" s="300"/>
      <c r="G165" s="136"/>
      <c r="H165" s="136"/>
      <c r="I165" s="136"/>
      <c r="J165" s="136"/>
      <c r="K165" s="136"/>
      <c r="L165" s="273"/>
      <c r="M165" s="273"/>
      <c r="N165" s="273"/>
      <c r="O165" s="273"/>
      <c r="P165" s="280"/>
      <c r="Q165" s="195">
        <f t="shared" si="6"/>
        <v>0</v>
      </c>
      <c r="R165" s="286"/>
      <c r="S165" s="287"/>
      <c r="T165" s="287"/>
      <c r="U165" s="287"/>
      <c r="V165" s="280"/>
      <c r="W165" s="238">
        <f>IF(R165="","",VLOOKUP(R165,Hormel!$AF$8:$AL$31,W$6))*2</f>
        <v>0</v>
      </c>
      <c r="X165" s="238">
        <f>IF(S165="","",VLOOKUP(S165,Hormel!$AF$8:$AL$31,X$6))*2</f>
        <v>0</v>
      </c>
      <c r="Y165" s="238">
        <f>IF(T165="","",VLOOKUP(T165,Hormel!$AF$8:$AL$31,Y$6))*2</f>
        <v>0</v>
      </c>
      <c r="Z165" s="238">
        <f>IF(U165="","",VLOOKUP(U165,Hormel!$AF$8:$AL$31,Z$6))*2</f>
        <v>0</v>
      </c>
      <c r="AA165" s="238">
        <f>IF(V165="","",VLOOKUP(V165,Hormel!$AF$8:$AL$31,AA$6))*2</f>
        <v>0</v>
      </c>
      <c r="AB165" s="363">
        <v>0</v>
      </c>
      <c r="AC165" s="360">
        <v>0</v>
      </c>
      <c r="AD165" s="360">
        <v>0</v>
      </c>
      <c r="AE165" s="136">
        <v>0</v>
      </c>
      <c r="AF165" s="136">
        <v>0</v>
      </c>
      <c r="AG165" s="224">
        <f t="shared" si="7"/>
        <v>0</v>
      </c>
      <c r="AH165" s="197">
        <f t="shared" si="8"/>
        <v>0</v>
      </c>
      <c r="AI165" s="197"/>
      <c r="AJ165" s="197" t="s">
        <v>27</v>
      </c>
      <c r="AK165" s="197">
        <f>'Team Rank Work'!$AQ42</f>
        <v>0</v>
      </c>
      <c r="AL165" s="234">
        <v>394</v>
      </c>
      <c r="AM165" s="29"/>
      <c r="AN165" s="29"/>
      <c r="AO165" s="29"/>
      <c r="AU165" s="8"/>
      <c r="AV165" s="8"/>
      <c r="AW165" s="8"/>
      <c r="AX165" s="8"/>
      <c r="AY165" s="8"/>
    </row>
    <row r="166" spans="1:51" ht="13.5" customHeight="1" hidden="1">
      <c r="A166" s="189">
        <f>A162+1</f>
        <v>139</v>
      </c>
      <c r="B166" s="242" t="s">
        <v>114</v>
      </c>
      <c r="C166" s="271"/>
      <c r="D166" s="243"/>
      <c r="E166" s="244" t="s">
        <v>423</v>
      </c>
      <c r="F166" s="301"/>
      <c r="G166" s="245"/>
      <c r="H166" s="245"/>
      <c r="I166" s="245"/>
      <c r="J166" s="245"/>
      <c r="K166" s="245"/>
      <c r="L166" s="274"/>
      <c r="M166" s="274"/>
      <c r="N166" s="274"/>
      <c r="O166" s="274"/>
      <c r="P166" s="281"/>
      <c r="Q166" s="246">
        <f t="shared" si="6"/>
        <v>0</v>
      </c>
      <c r="R166" s="288"/>
      <c r="S166" s="289"/>
      <c r="T166" s="289"/>
      <c r="U166" s="289"/>
      <c r="V166" s="281"/>
      <c r="W166" s="239">
        <f>IF(R166="","",VLOOKUP(R166,Hormel!$AF$8:$AL$31,W$6))*2</f>
        <v>0</v>
      </c>
      <c r="X166" s="239">
        <f>IF(S166="","",VLOOKUP(S166,Hormel!$AF$8:$AL$31,X$6))*2</f>
        <v>0</v>
      </c>
      <c r="Y166" s="239">
        <f>IF(T166="","",VLOOKUP(T166,Hormel!$AF$8:$AL$31,Y$6))*2</f>
        <v>0</v>
      </c>
      <c r="Z166" s="239">
        <f>IF(U166="","",VLOOKUP(U166,Hormel!$AF$8:$AL$31,Z$6))*2</f>
        <v>0</v>
      </c>
      <c r="AA166" s="239">
        <f>IF(V166="","",VLOOKUP(V166,Hormel!$AF$8:$AL$31,AA$6))*2</f>
        <v>0</v>
      </c>
      <c r="AB166" s="364">
        <v>0</v>
      </c>
      <c r="AC166" s="361">
        <v>0</v>
      </c>
      <c r="AD166" s="361">
        <v>0</v>
      </c>
      <c r="AE166" s="245">
        <v>0</v>
      </c>
      <c r="AF166" s="245">
        <v>0</v>
      </c>
      <c r="AG166" s="247">
        <f t="shared" si="7"/>
        <v>0</v>
      </c>
      <c r="AH166" s="248">
        <f t="shared" si="8"/>
        <v>0</v>
      </c>
      <c r="AI166" s="249"/>
      <c r="AJ166" s="196"/>
      <c r="AK166" s="248"/>
      <c r="AL166" s="233">
        <v>401</v>
      </c>
      <c r="AM166" s="29"/>
      <c r="AN166" s="29">
        <f>IF(C166&lt;&gt;"",1,0)</f>
        <v>0</v>
      </c>
      <c r="AO166" s="50"/>
      <c r="AU166" s="8"/>
      <c r="AV166" s="8"/>
      <c r="AW166" s="8"/>
      <c r="AX166" s="8"/>
      <c r="AY166" s="8"/>
    </row>
    <row r="167" spans="1:51" ht="13.5" customHeight="1" hidden="1">
      <c r="A167" s="189"/>
      <c r="B167" s="188"/>
      <c r="C167" s="257">
        <f>IF(D167="","",IF(C166="","",C166))</f>
      </c>
      <c r="D167" s="72"/>
      <c r="E167" s="192" t="s">
        <v>424</v>
      </c>
      <c r="F167" s="299"/>
      <c r="G167" s="135"/>
      <c r="H167" s="135"/>
      <c r="I167" s="135"/>
      <c r="J167" s="135"/>
      <c r="K167" s="135"/>
      <c r="L167" s="272"/>
      <c r="M167" s="272"/>
      <c r="N167" s="272"/>
      <c r="O167" s="272"/>
      <c r="P167" s="279"/>
      <c r="Q167" s="194">
        <f t="shared" si="6"/>
        <v>0</v>
      </c>
      <c r="R167" s="285"/>
      <c r="S167" s="282"/>
      <c r="T167" s="282"/>
      <c r="U167" s="282"/>
      <c r="V167" s="279"/>
      <c r="W167" s="237">
        <f>IF(R167="","",VLOOKUP(R167,Hormel!$AF$8:$AL$31,W$6))*2</f>
        <v>0</v>
      </c>
      <c r="X167" s="237">
        <f>IF(S167="","",VLOOKUP(S167,Hormel!$AF$8:$AL$31,X$6))*2</f>
        <v>0</v>
      </c>
      <c r="Y167" s="237">
        <f>IF(T167="","",VLOOKUP(T167,Hormel!$AF$8:$AL$31,Y$6))*2</f>
        <v>0</v>
      </c>
      <c r="Z167" s="237">
        <f>IF(U167="","",VLOOKUP(U167,Hormel!$AF$8:$AL$31,Z$6))*2</f>
        <v>0</v>
      </c>
      <c r="AA167" s="237">
        <f>IF(V167="","",VLOOKUP(V167,Hormel!$AF$8:$AL$31,AA$6))*2</f>
        <v>0</v>
      </c>
      <c r="AB167" s="362">
        <v>0</v>
      </c>
      <c r="AC167" s="359">
        <v>0</v>
      </c>
      <c r="AD167" s="359">
        <v>0</v>
      </c>
      <c r="AE167" s="135">
        <v>0</v>
      </c>
      <c r="AF167" s="135">
        <v>0</v>
      </c>
      <c r="AG167" s="223">
        <f t="shared" si="7"/>
        <v>0</v>
      </c>
      <c r="AH167" s="196">
        <f t="shared" si="8"/>
        <v>0</v>
      </c>
      <c r="AI167" s="196"/>
      <c r="AJ167" s="261" t="s">
        <v>253</v>
      </c>
      <c r="AK167" s="196">
        <f>'Team Rank Work'!$AO43</f>
        <v>0</v>
      </c>
      <c r="AL167" s="233">
        <v>402</v>
      </c>
      <c r="AM167" s="29"/>
      <c r="AN167" s="29"/>
      <c r="AO167" s="29"/>
      <c r="AU167" s="8"/>
      <c r="AV167" s="8"/>
      <c r="AW167" s="8"/>
      <c r="AX167" s="8"/>
      <c r="AY167" s="8"/>
    </row>
    <row r="168" spans="1:51" ht="13.5" customHeight="1" hidden="1">
      <c r="A168" s="189"/>
      <c r="B168" s="188"/>
      <c r="C168" s="257">
        <f>IF(D168="","",IF(C166="","",C166))</f>
      </c>
      <c r="D168" s="72"/>
      <c r="E168" s="192" t="s">
        <v>425</v>
      </c>
      <c r="F168" s="299"/>
      <c r="G168" s="135"/>
      <c r="H168" s="135"/>
      <c r="I168" s="135"/>
      <c r="J168" s="135"/>
      <c r="K168" s="135"/>
      <c r="L168" s="272"/>
      <c r="M168" s="272"/>
      <c r="N168" s="272"/>
      <c r="O168" s="272"/>
      <c r="P168" s="279"/>
      <c r="Q168" s="194">
        <f t="shared" si="6"/>
        <v>0</v>
      </c>
      <c r="R168" s="285"/>
      <c r="S168" s="282"/>
      <c r="T168" s="282"/>
      <c r="U168" s="282"/>
      <c r="V168" s="279"/>
      <c r="W168" s="237">
        <f>IF(R168="","",VLOOKUP(R168,Hormel!$AF$8:$AL$31,W$6))*2</f>
        <v>0</v>
      </c>
      <c r="X168" s="237">
        <f>IF(S168="","",VLOOKUP(S168,Hormel!$AF$8:$AL$31,X$6))*2</f>
        <v>0</v>
      </c>
      <c r="Y168" s="237">
        <f>IF(T168="","",VLOOKUP(T168,Hormel!$AF$8:$AL$31,Y$6))*2</f>
        <v>0</v>
      </c>
      <c r="Z168" s="237">
        <f>IF(U168="","",VLOOKUP(U168,Hormel!$AF$8:$AL$31,Z$6))*2</f>
        <v>0</v>
      </c>
      <c r="AA168" s="237">
        <f>IF(V168="","",VLOOKUP(V168,Hormel!$AF$8:$AL$31,AA$6))*2</f>
        <v>0</v>
      </c>
      <c r="AB168" s="362">
        <v>0</v>
      </c>
      <c r="AC168" s="359">
        <v>0</v>
      </c>
      <c r="AD168" s="359">
        <v>0</v>
      </c>
      <c r="AE168" s="135">
        <v>0</v>
      </c>
      <c r="AF168" s="135">
        <v>0</v>
      </c>
      <c r="AG168" s="223">
        <f t="shared" si="7"/>
        <v>0</v>
      </c>
      <c r="AH168" s="196">
        <f t="shared" si="8"/>
        <v>0</v>
      </c>
      <c r="AI168" s="196"/>
      <c r="AJ168" s="261" t="s">
        <v>257</v>
      </c>
      <c r="AK168" s="196">
        <f>'Team Rank Work'!$AP43</f>
        <v>0</v>
      </c>
      <c r="AL168" s="233">
        <v>403</v>
      </c>
      <c r="AM168" s="29"/>
      <c r="AN168" s="29"/>
      <c r="AO168" s="29"/>
      <c r="AU168" s="8"/>
      <c r="AV168" s="8"/>
      <c r="AW168" s="8"/>
      <c r="AX168" s="8"/>
      <c r="AY168" s="8"/>
    </row>
    <row r="169" spans="1:51" ht="13.5" customHeight="1" hidden="1" thickBot="1">
      <c r="A169" s="189"/>
      <c r="B169" s="190"/>
      <c r="C169" s="258">
        <f>IF(D169="","",IF(C166="","",C166))</f>
      </c>
      <c r="D169" s="73"/>
      <c r="E169" s="193" t="s">
        <v>426</v>
      </c>
      <c r="F169" s="300"/>
      <c r="G169" s="136"/>
      <c r="H169" s="136"/>
      <c r="I169" s="136"/>
      <c r="J169" s="136"/>
      <c r="K169" s="136"/>
      <c r="L169" s="273"/>
      <c r="M169" s="273"/>
      <c r="N169" s="273"/>
      <c r="O169" s="273"/>
      <c r="P169" s="280"/>
      <c r="Q169" s="195">
        <f t="shared" si="6"/>
        <v>0</v>
      </c>
      <c r="R169" s="286"/>
      <c r="S169" s="287"/>
      <c r="T169" s="287"/>
      <c r="U169" s="287"/>
      <c r="V169" s="280"/>
      <c r="W169" s="238">
        <f>IF(R169="","",VLOOKUP(R169,Hormel!$AF$8:$AL$31,W$6))*2</f>
        <v>0</v>
      </c>
      <c r="X169" s="238">
        <f>IF(S169="","",VLOOKUP(S169,Hormel!$AF$8:$AL$31,X$6))*2</f>
        <v>0</v>
      </c>
      <c r="Y169" s="238">
        <f>IF(T169="","",VLOOKUP(T169,Hormel!$AF$8:$AL$31,Y$6))*2</f>
        <v>0</v>
      </c>
      <c r="Z169" s="238">
        <f>IF(U169="","",VLOOKUP(U169,Hormel!$AF$8:$AL$31,Z$6))*2</f>
        <v>0</v>
      </c>
      <c r="AA169" s="238">
        <f>IF(V169="","",VLOOKUP(V169,Hormel!$AF$8:$AL$31,AA$6))*2</f>
        <v>0</v>
      </c>
      <c r="AB169" s="363">
        <v>0</v>
      </c>
      <c r="AC169" s="360">
        <v>0</v>
      </c>
      <c r="AD169" s="360">
        <v>0</v>
      </c>
      <c r="AE169" s="136">
        <v>0</v>
      </c>
      <c r="AF169" s="136">
        <v>0</v>
      </c>
      <c r="AG169" s="224">
        <f t="shared" si="7"/>
        <v>0</v>
      </c>
      <c r="AH169" s="197">
        <f t="shared" si="8"/>
        <v>0</v>
      </c>
      <c r="AI169" s="197"/>
      <c r="AJ169" s="197" t="s">
        <v>27</v>
      </c>
      <c r="AK169" s="197">
        <f>'Team Rank Work'!$AQ43</f>
        <v>0</v>
      </c>
      <c r="AL169" s="234">
        <v>404</v>
      </c>
      <c r="AM169" s="29"/>
      <c r="AN169" s="29"/>
      <c r="AO169" s="29"/>
      <c r="AU169" s="8"/>
      <c r="AV169" s="8"/>
      <c r="AW169" s="8"/>
      <c r="AX169" s="8"/>
      <c r="AY169" s="8"/>
    </row>
    <row r="170" spans="1:51" ht="13.5" customHeight="1" hidden="1">
      <c r="A170" s="189">
        <f>A166+1</f>
        <v>140</v>
      </c>
      <c r="B170" s="242" t="s">
        <v>115</v>
      </c>
      <c r="C170" s="271"/>
      <c r="D170" s="243"/>
      <c r="E170" s="244" t="s">
        <v>427</v>
      </c>
      <c r="F170" s="301"/>
      <c r="G170" s="245"/>
      <c r="H170" s="245"/>
      <c r="I170" s="245"/>
      <c r="J170" s="245"/>
      <c r="K170" s="245"/>
      <c r="L170" s="274"/>
      <c r="M170" s="274"/>
      <c r="N170" s="274"/>
      <c r="O170" s="274"/>
      <c r="P170" s="281"/>
      <c r="Q170" s="246">
        <f t="shared" si="6"/>
        <v>0</v>
      </c>
      <c r="R170" s="288"/>
      <c r="S170" s="289"/>
      <c r="T170" s="289"/>
      <c r="U170" s="289"/>
      <c r="V170" s="281"/>
      <c r="W170" s="239">
        <f>IF(R170="","",VLOOKUP(R170,Hormel!$AF$8:$AL$31,W$6))*2</f>
        <v>0</v>
      </c>
      <c r="X170" s="239">
        <f>IF(S170="","",VLOOKUP(S170,Hormel!$AF$8:$AL$31,X$6))*2</f>
        <v>0</v>
      </c>
      <c r="Y170" s="239">
        <f>IF(T170="","",VLOOKUP(T170,Hormel!$AF$8:$AL$31,Y$6))*2</f>
        <v>0</v>
      </c>
      <c r="Z170" s="239">
        <f>IF(U170="","",VLOOKUP(U170,Hormel!$AF$8:$AL$31,Z$6))*2</f>
        <v>0</v>
      </c>
      <c r="AA170" s="239">
        <f>IF(V170="","",VLOOKUP(V170,Hormel!$AF$8:$AL$31,AA$6))*2</f>
        <v>0</v>
      </c>
      <c r="AB170" s="364">
        <v>0</v>
      </c>
      <c r="AC170" s="361">
        <v>0</v>
      </c>
      <c r="AD170" s="361">
        <v>0</v>
      </c>
      <c r="AE170" s="245">
        <v>0</v>
      </c>
      <c r="AF170" s="245">
        <v>0</v>
      </c>
      <c r="AG170" s="247">
        <f t="shared" si="7"/>
        <v>0</v>
      </c>
      <c r="AH170" s="248">
        <f t="shared" si="8"/>
        <v>0</v>
      </c>
      <c r="AI170" s="249"/>
      <c r="AJ170" s="196"/>
      <c r="AK170" s="248"/>
      <c r="AL170" s="233">
        <v>411</v>
      </c>
      <c r="AM170" s="29"/>
      <c r="AN170" s="29">
        <f>IF(C170&lt;&gt;"",1,0)</f>
        <v>0</v>
      </c>
      <c r="AO170" s="50"/>
      <c r="AU170" s="8"/>
      <c r="AV170" s="8"/>
      <c r="AW170" s="8"/>
      <c r="AX170" s="8"/>
      <c r="AY170" s="8"/>
    </row>
    <row r="171" spans="1:51" ht="13.5" customHeight="1" hidden="1">
      <c r="A171" s="189"/>
      <c r="B171" s="188"/>
      <c r="C171" s="257">
        <f>IF(D171="","",IF(C170="","",C170))</f>
      </c>
      <c r="D171" s="72"/>
      <c r="E171" s="192" t="s">
        <v>428</v>
      </c>
      <c r="F171" s="299"/>
      <c r="G171" s="135"/>
      <c r="H171" s="135"/>
      <c r="I171" s="135"/>
      <c r="J171" s="135"/>
      <c r="K171" s="135"/>
      <c r="L171" s="272"/>
      <c r="M171" s="272"/>
      <c r="N171" s="272"/>
      <c r="O171" s="272"/>
      <c r="P171" s="279"/>
      <c r="Q171" s="194">
        <f t="shared" si="6"/>
        <v>0</v>
      </c>
      <c r="R171" s="285"/>
      <c r="S171" s="282"/>
      <c r="T171" s="282"/>
      <c r="U171" s="282"/>
      <c r="V171" s="279"/>
      <c r="W171" s="237">
        <f>IF(R171="","",VLOOKUP(R171,Hormel!$AF$8:$AL$31,W$6))*2</f>
        <v>0</v>
      </c>
      <c r="X171" s="237">
        <f>IF(S171="","",VLOOKUP(S171,Hormel!$AF$8:$AL$31,X$6))*2</f>
        <v>0</v>
      </c>
      <c r="Y171" s="237">
        <f>IF(T171="","",VLOOKUP(T171,Hormel!$AF$8:$AL$31,Y$6))*2</f>
        <v>0</v>
      </c>
      <c r="Z171" s="237">
        <f>IF(U171="","",VLOOKUP(U171,Hormel!$AF$8:$AL$31,Z$6))*2</f>
        <v>0</v>
      </c>
      <c r="AA171" s="237">
        <f>IF(V171="","",VLOOKUP(V171,Hormel!$AF$8:$AL$31,AA$6))*2</f>
        <v>0</v>
      </c>
      <c r="AB171" s="362">
        <v>0</v>
      </c>
      <c r="AC171" s="359">
        <v>0</v>
      </c>
      <c r="AD171" s="359">
        <v>0</v>
      </c>
      <c r="AE171" s="135">
        <v>0</v>
      </c>
      <c r="AF171" s="135">
        <v>0</v>
      </c>
      <c r="AG171" s="223">
        <f t="shared" si="7"/>
        <v>0</v>
      </c>
      <c r="AH171" s="196">
        <f t="shared" si="8"/>
        <v>0</v>
      </c>
      <c r="AI171" s="196"/>
      <c r="AJ171" s="261" t="s">
        <v>253</v>
      </c>
      <c r="AK171" s="196">
        <f>'Team Rank Work'!$AO44</f>
        <v>0</v>
      </c>
      <c r="AL171" s="233">
        <v>412</v>
      </c>
      <c r="AM171" s="29"/>
      <c r="AN171" s="29"/>
      <c r="AO171" s="29"/>
      <c r="AU171" s="8"/>
      <c r="AV171" s="8"/>
      <c r="AW171" s="8"/>
      <c r="AX171" s="8"/>
      <c r="AY171" s="8"/>
    </row>
    <row r="172" spans="1:51" ht="13.5" customHeight="1" hidden="1">
      <c r="A172" s="189"/>
      <c r="B172" s="188"/>
      <c r="C172" s="257">
        <f>IF(D172="","",IF(C170="","",C170))</f>
      </c>
      <c r="D172" s="72"/>
      <c r="E172" s="192" t="s">
        <v>429</v>
      </c>
      <c r="F172" s="299"/>
      <c r="G172" s="135"/>
      <c r="H172" s="135"/>
      <c r="I172" s="135"/>
      <c r="J172" s="135"/>
      <c r="K172" s="135"/>
      <c r="L172" s="272"/>
      <c r="M172" s="272"/>
      <c r="N172" s="272"/>
      <c r="O172" s="272"/>
      <c r="P172" s="279"/>
      <c r="Q172" s="194">
        <f t="shared" si="6"/>
        <v>0</v>
      </c>
      <c r="R172" s="285"/>
      <c r="S172" s="282"/>
      <c r="T172" s="282"/>
      <c r="U172" s="282"/>
      <c r="V172" s="279"/>
      <c r="W172" s="237">
        <f>IF(R172="","",VLOOKUP(R172,Hormel!$AF$8:$AL$31,W$6))*2</f>
        <v>0</v>
      </c>
      <c r="X172" s="237">
        <f>IF(S172="","",VLOOKUP(S172,Hormel!$AF$8:$AL$31,X$6))*2</f>
        <v>0</v>
      </c>
      <c r="Y172" s="237">
        <f>IF(T172="","",VLOOKUP(T172,Hormel!$AF$8:$AL$31,Y$6))*2</f>
        <v>0</v>
      </c>
      <c r="Z172" s="237">
        <f>IF(U172="","",VLOOKUP(U172,Hormel!$AF$8:$AL$31,Z$6))*2</f>
        <v>0</v>
      </c>
      <c r="AA172" s="237">
        <f>IF(V172="","",VLOOKUP(V172,Hormel!$AF$8:$AL$31,AA$6))*2</f>
        <v>0</v>
      </c>
      <c r="AB172" s="362">
        <v>0</v>
      </c>
      <c r="AC172" s="359">
        <v>0</v>
      </c>
      <c r="AD172" s="359">
        <v>0</v>
      </c>
      <c r="AE172" s="135">
        <v>0</v>
      </c>
      <c r="AF172" s="135">
        <v>0</v>
      </c>
      <c r="AG172" s="223">
        <f t="shared" si="7"/>
        <v>0</v>
      </c>
      <c r="AH172" s="196">
        <f t="shared" si="8"/>
        <v>0</v>
      </c>
      <c r="AI172" s="196"/>
      <c r="AJ172" s="261" t="s">
        <v>257</v>
      </c>
      <c r="AK172" s="196">
        <f>'Team Rank Work'!$AP44</f>
        <v>0</v>
      </c>
      <c r="AL172" s="233">
        <v>413</v>
      </c>
      <c r="AM172" s="29"/>
      <c r="AN172" s="29"/>
      <c r="AO172" s="29"/>
      <c r="AU172" s="8"/>
      <c r="AV172" s="8"/>
      <c r="AW172" s="8"/>
      <c r="AX172" s="8"/>
      <c r="AY172" s="8"/>
    </row>
    <row r="173" spans="1:51" ht="13.5" customHeight="1" hidden="1" thickBot="1">
      <c r="A173" s="189"/>
      <c r="B173" s="190"/>
      <c r="C173" s="258">
        <f>IF(D173="","",IF(C170="","",C170))</f>
      </c>
      <c r="D173" s="73"/>
      <c r="E173" s="193" t="s">
        <v>430</v>
      </c>
      <c r="F173" s="300"/>
      <c r="G173" s="136"/>
      <c r="H173" s="136"/>
      <c r="I173" s="136"/>
      <c r="J173" s="136"/>
      <c r="K173" s="136"/>
      <c r="L173" s="273"/>
      <c r="M173" s="273"/>
      <c r="N173" s="273"/>
      <c r="O173" s="273"/>
      <c r="P173" s="280"/>
      <c r="Q173" s="195">
        <f t="shared" si="6"/>
        <v>0</v>
      </c>
      <c r="R173" s="286"/>
      <c r="S173" s="287"/>
      <c r="T173" s="287"/>
      <c r="U173" s="287"/>
      <c r="V173" s="280"/>
      <c r="W173" s="238">
        <f>IF(R173="","",VLOOKUP(R173,Hormel!$AF$8:$AL$31,W$6))*2</f>
        <v>0</v>
      </c>
      <c r="X173" s="238">
        <f>IF(S173="","",VLOOKUP(S173,Hormel!$AF$8:$AL$31,X$6))*2</f>
        <v>0</v>
      </c>
      <c r="Y173" s="238">
        <f>IF(T173="","",VLOOKUP(T173,Hormel!$AF$8:$AL$31,Y$6))*2</f>
        <v>0</v>
      </c>
      <c r="Z173" s="238">
        <f>IF(U173="","",VLOOKUP(U173,Hormel!$AF$8:$AL$31,Z$6))*2</f>
        <v>0</v>
      </c>
      <c r="AA173" s="238">
        <f>IF(V173="","",VLOOKUP(V173,Hormel!$AF$8:$AL$31,AA$6))*2</f>
        <v>0</v>
      </c>
      <c r="AB173" s="363">
        <v>0</v>
      </c>
      <c r="AC173" s="360">
        <v>0</v>
      </c>
      <c r="AD173" s="360">
        <v>0</v>
      </c>
      <c r="AE173" s="136">
        <v>0</v>
      </c>
      <c r="AF173" s="136">
        <v>0</v>
      </c>
      <c r="AG173" s="224">
        <f t="shared" si="7"/>
        <v>0</v>
      </c>
      <c r="AH173" s="197">
        <f t="shared" si="8"/>
        <v>0</v>
      </c>
      <c r="AI173" s="197"/>
      <c r="AJ173" s="197" t="s">
        <v>27</v>
      </c>
      <c r="AK173" s="197">
        <f>'Team Rank Work'!$AQ44</f>
        <v>0</v>
      </c>
      <c r="AL173" s="234">
        <v>414</v>
      </c>
      <c r="AM173" s="29"/>
      <c r="AN173" s="29"/>
      <c r="AO173" s="29"/>
      <c r="AU173" s="8"/>
      <c r="AV173" s="8"/>
      <c r="AW173" s="8"/>
      <c r="AX173" s="8"/>
      <c r="AY173" s="8"/>
    </row>
    <row r="174" spans="1:51" ht="13.5" customHeight="1" hidden="1">
      <c r="A174" s="189">
        <f>A170+1</f>
        <v>141</v>
      </c>
      <c r="B174" s="242" t="s">
        <v>116</v>
      </c>
      <c r="C174" s="271"/>
      <c r="D174" s="243"/>
      <c r="E174" s="244" t="s">
        <v>431</v>
      </c>
      <c r="F174" s="301"/>
      <c r="G174" s="245"/>
      <c r="H174" s="245"/>
      <c r="I174" s="245"/>
      <c r="J174" s="245"/>
      <c r="K174" s="245"/>
      <c r="L174" s="274"/>
      <c r="M174" s="274"/>
      <c r="N174" s="274"/>
      <c r="O174" s="274"/>
      <c r="P174" s="281"/>
      <c r="Q174" s="246">
        <f t="shared" si="6"/>
        <v>0</v>
      </c>
      <c r="R174" s="288"/>
      <c r="S174" s="289"/>
      <c r="T174" s="289"/>
      <c r="U174" s="289"/>
      <c r="V174" s="281"/>
      <c r="W174" s="239">
        <f>IF(R174="","",VLOOKUP(R174,Hormel!$AF$8:$AL$31,W$6))*2</f>
        <v>0</v>
      </c>
      <c r="X174" s="239">
        <f>IF(S174="","",VLOOKUP(S174,Hormel!$AF$8:$AL$31,X$6))*2</f>
        <v>0</v>
      </c>
      <c r="Y174" s="239">
        <f>IF(T174="","",VLOOKUP(T174,Hormel!$AF$8:$AL$31,Y$6))*2</f>
        <v>0</v>
      </c>
      <c r="Z174" s="239">
        <f>IF(U174="","",VLOOKUP(U174,Hormel!$AF$8:$AL$31,Z$6))*2</f>
        <v>0</v>
      </c>
      <c r="AA174" s="239">
        <f>IF(V174="","",VLOOKUP(V174,Hormel!$AF$8:$AL$31,AA$6))*2</f>
        <v>0</v>
      </c>
      <c r="AB174" s="364">
        <v>0</v>
      </c>
      <c r="AC174" s="361">
        <v>0</v>
      </c>
      <c r="AD174" s="361">
        <v>0</v>
      </c>
      <c r="AE174" s="245">
        <v>0</v>
      </c>
      <c r="AF174" s="245">
        <v>0</v>
      </c>
      <c r="AG174" s="247">
        <f t="shared" si="7"/>
        <v>0</v>
      </c>
      <c r="AH174" s="248">
        <f t="shared" si="8"/>
        <v>0</v>
      </c>
      <c r="AI174" s="249"/>
      <c r="AJ174" s="196"/>
      <c r="AK174" s="248"/>
      <c r="AL174" s="233">
        <v>421</v>
      </c>
      <c r="AM174" s="29"/>
      <c r="AN174" s="29">
        <f>IF(C174&lt;&gt;"",1,0)</f>
        <v>0</v>
      </c>
      <c r="AO174" s="50"/>
      <c r="AU174" s="8"/>
      <c r="AV174" s="8"/>
      <c r="AW174" s="8"/>
      <c r="AX174" s="8"/>
      <c r="AY174" s="8"/>
    </row>
    <row r="175" spans="1:51" ht="13.5" customHeight="1" hidden="1">
      <c r="A175" s="189"/>
      <c r="B175" s="188"/>
      <c r="C175" s="257">
        <f>IF(D175="","",IF(C174="","",C174))</f>
      </c>
      <c r="D175" s="72"/>
      <c r="E175" s="192" t="s">
        <v>432</v>
      </c>
      <c r="F175" s="299"/>
      <c r="G175" s="135"/>
      <c r="H175" s="135"/>
      <c r="I175" s="135"/>
      <c r="J175" s="135"/>
      <c r="K175" s="135"/>
      <c r="L175" s="272"/>
      <c r="M175" s="272"/>
      <c r="N175" s="272"/>
      <c r="O175" s="272"/>
      <c r="P175" s="279"/>
      <c r="Q175" s="194">
        <f t="shared" si="6"/>
        <v>0</v>
      </c>
      <c r="R175" s="285"/>
      <c r="S175" s="282"/>
      <c r="T175" s="282"/>
      <c r="U175" s="282"/>
      <c r="V175" s="279"/>
      <c r="W175" s="237">
        <f>IF(R175="","",VLOOKUP(R175,Hormel!$AF$8:$AL$31,W$6))*2</f>
        <v>0</v>
      </c>
      <c r="X175" s="237">
        <f>IF(S175="","",VLOOKUP(S175,Hormel!$AF$8:$AL$31,X$6))*2</f>
        <v>0</v>
      </c>
      <c r="Y175" s="237">
        <f>IF(T175="","",VLOOKUP(T175,Hormel!$AF$8:$AL$31,Y$6))*2</f>
        <v>0</v>
      </c>
      <c r="Z175" s="237">
        <f>IF(U175="","",VLOOKUP(U175,Hormel!$AF$8:$AL$31,Z$6))*2</f>
        <v>0</v>
      </c>
      <c r="AA175" s="237">
        <f>IF(V175="","",VLOOKUP(V175,Hormel!$AF$8:$AL$31,AA$6))*2</f>
        <v>0</v>
      </c>
      <c r="AB175" s="362">
        <v>0</v>
      </c>
      <c r="AC175" s="359">
        <v>0</v>
      </c>
      <c r="AD175" s="359">
        <v>0</v>
      </c>
      <c r="AE175" s="135">
        <v>0</v>
      </c>
      <c r="AF175" s="135">
        <v>0</v>
      </c>
      <c r="AG175" s="223">
        <f t="shared" si="7"/>
        <v>0</v>
      </c>
      <c r="AH175" s="196">
        <f t="shared" si="8"/>
        <v>0</v>
      </c>
      <c r="AI175" s="196"/>
      <c r="AJ175" s="261" t="s">
        <v>253</v>
      </c>
      <c r="AK175" s="196">
        <f>'Team Rank Work'!$AO45</f>
        <v>0</v>
      </c>
      <c r="AL175" s="233">
        <v>422</v>
      </c>
      <c r="AM175" s="29"/>
      <c r="AN175" s="29"/>
      <c r="AO175" s="29"/>
      <c r="AU175" s="8"/>
      <c r="AV175" s="8"/>
      <c r="AW175" s="8"/>
      <c r="AX175" s="8"/>
      <c r="AY175" s="8"/>
    </row>
    <row r="176" spans="1:51" ht="13.5" customHeight="1" hidden="1">
      <c r="A176" s="189"/>
      <c r="B176" s="188"/>
      <c r="C176" s="257">
        <f>IF(D176="","",IF(C174="","",C174))</f>
      </c>
      <c r="D176" s="72"/>
      <c r="E176" s="192" t="s">
        <v>433</v>
      </c>
      <c r="F176" s="299"/>
      <c r="G176" s="135"/>
      <c r="H176" s="135"/>
      <c r="I176" s="135"/>
      <c r="J176" s="135"/>
      <c r="K176" s="135"/>
      <c r="L176" s="272"/>
      <c r="M176" s="272"/>
      <c r="N176" s="272"/>
      <c r="O176" s="272"/>
      <c r="P176" s="279"/>
      <c r="Q176" s="194">
        <f t="shared" si="6"/>
        <v>0</v>
      </c>
      <c r="R176" s="285"/>
      <c r="S176" s="282"/>
      <c r="T176" s="282"/>
      <c r="U176" s="282"/>
      <c r="V176" s="279"/>
      <c r="W176" s="237">
        <f>IF(R176="","",VLOOKUP(R176,Hormel!$AF$8:$AL$31,W$6))*2</f>
        <v>0</v>
      </c>
      <c r="X176" s="237">
        <f>IF(S176="","",VLOOKUP(S176,Hormel!$AF$8:$AL$31,X$6))*2</f>
        <v>0</v>
      </c>
      <c r="Y176" s="237">
        <f>IF(T176="","",VLOOKUP(T176,Hormel!$AF$8:$AL$31,Y$6))*2</f>
        <v>0</v>
      </c>
      <c r="Z176" s="237">
        <f>IF(U176="","",VLOOKUP(U176,Hormel!$AF$8:$AL$31,Z$6))*2</f>
        <v>0</v>
      </c>
      <c r="AA176" s="237">
        <f>IF(V176="","",VLOOKUP(V176,Hormel!$AF$8:$AL$31,AA$6))*2</f>
        <v>0</v>
      </c>
      <c r="AB176" s="362">
        <v>0</v>
      </c>
      <c r="AC176" s="359">
        <v>0</v>
      </c>
      <c r="AD176" s="359">
        <v>0</v>
      </c>
      <c r="AE176" s="135">
        <v>0</v>
      </c>
      <c r="AF176" s="135">
        <v>0</v>
      </c>
      <c r="AG176" s="223">
        <f t="shared" si="7"/>
        <v>0</v>
      </c>
      <c r="AH176" s="196">
        <f t="shared" si="8"/>
        <v>0</v>
      </c>
      <c r="AI176" s="196"/>
      <c r="AJ176" s="261" t="s">
        <v>257</v>
      </c>
      <c r="AK176" s="196">
        <f>'Team Rank Work'!$AP45</f>
        <v>0</v>
      </c>
      <c r="AL176" s="233">
        <v>423</v>
      </c>
      <c r="AM176" s="29"/>
      <c r="AN176" s="29"/>
      <c r="AU176" s="8"/>
      <c r="AV176" s="8"/>
      <c r="AW176" s="8"/>
      <c r="AX176" s="8"/>
      <c r="AY176" s="8"/>
    </row>
    <row r="177" spans="1:51" ht="13.5" customHeight="1" hidden="1" thickBot="1">
      <c r="A177" s="189"/>
      <c r="B177" s="190"/>
      <c r="C177" s="258">
        <f>IF(D177="","",IF(C174="","",C174))</f>
      </c>
      <c r="D177" s="73"/>
      <c r="E177" s="193" t="s">
        <v>434</v>
      </c>
      <c r="F177" s="300"/>
      <c r="G177" s="136"/>
      <c r="H177" s="136"/>
      <c r="I177" s="136"/>
      <c r="J177" s="136"/>
      <c r="K177" s="136"/>
      <c r="L177" s="273"/>
      <c r="M177" s="273"/>
      <c r="N177" s="273"/>
      <c r="O177" s="273"/>
      <c r="P177" s="280"/>
      <c r="Q177" s="195">
        <f t="shared" si="6"/>
        <v>0</v>
      </c>
      <c r="R177" s="286"/>
      <c r="S177" s="287"/>
      <c r="T177" s="287"/>
      <c r="U177" s="287"/>
      <c r="V177" s="280"/>
      <c r="W177" s="238">
        <f>IF(R177="","",VLOOKUP(R177,Hormel!$AF$8:$AL$31,W$6))*2</f>
        <v>0</v>
      </c>
      <c r="X177" s="238">
        <f>IF(S177="","",VLOOKUP(S177,Hormel!$AF$8:$AL$31,X$6))*2</f>
        <v>0</v>
      </c>
      <c r="Y177" s="238">
        <f>IF(T177="","",VLOOKUP(T177,Hormel!$AF$8:$AL$31,Y$6))*2</f>
        <v>0</v>
      </c>
      <c r="Z177" s="238">
        <f>IF(U177="","",VLOOKUP(U177,Hormel!$AF$8:$AL$31,Z$6))*2</f>
        <v>0</v>
      </c>
      <c r="AA177" s="238">
        <f>IF(V177="","",VLOOKUP(V177,Hormel!$AF$8:$AL$31,AA$6))*2</f>
        <v>0</v>
      </c>
      <c r="AB177" s="363">
        <v>0</v>
      </c>
      <c r="AC177" s="360">
        <v>0</v>
      </c>
      <c r="AD177" s="360">
        <v>0</v>
      </c>
      <c r="AE177" s="136">
        <v>0</v>
      </c>
      <c r="AF177" s="136">
        <v>0</v>
      </c>
      <c r="AG177" s="224">
        <f t="shared" si="7"/>
        <v>0</v>
      </c>
      <c r="AH177" s="197">
        <f t="shared" si="8"/>
        <v>0</v>
      </c>
      <c r="AI177" s="197"/>
      <c r="AJ177" s="197" t="s">
        <v>27</v>
      </c>
      <c r="AK177" s="197">
        <f>'Team Rank Work'!$AQ45</f>
        <v>0</v>
      </c>
      <c r="AL177" s="234">
        <v>424</v>
      </c>
      <c r="AM177" s="29"/>
      <c r="AN177" s="29"/>
      <c r="AU177" s="8"/>
      <c r="AV177" s="8"/>
      <c r="AW177" s="8"/>
      <c r="AX177" s="8"/>
      <c r="AY177" s="8"/>
    </row>
    <row r="178" spans="1:51" ht="13.5" customHeight="1" hidden="1">
      <c r="A178" s="189">
        <f>A174+1</f>
        <v>142</v>
      </c>
      <c r="B178" s="242" t="s">
        <v>117</v>
      </c>
      <c r="C178" s="271"/>
      <c r="D178" s="243"/>
      <c r="E178" s="244" t="s">
        <v>435</v>
      </c>
      <c r="F178" s="301"/>
      <c r="G178" s="245"/>
      <c r="H178" s="245"/>
      <c r="I178" s="245"/>
      <c r="J178" s="245"/>
      <c r="K178" s="245"/>
      <c r="L178" s="274"/>
      <c r="M178" s="274"/>
      <c r="N178" s="274"/>
      <c r="O178" s="274"/>
      <c r="P178" s="281"/>
      <c r="Q178" s="246">
        <f t="shared" si="6"/>
        <v>0</v>
      </c>
      <c r="R178" s="288"/>
      <c r="S178" s="289"/>
      <c r="T178" s="289"/>
      <c r="U178" s="289"/>
      <c r="V178" s="281"/>
      <c r="W178" s="239">
        <f>IF(R178="","",VLOOKUP(R178,Hormel!$AF$8:$AL$31,W$6))*2</f>
        <v>0</v>
      </c>
      <c r="X178" s="239">
        <f>IF(S178="","",VLOOKUP(S178,Hormel!$AF$8:$AL$31,X$6))*2</f>
        <v>0</v>
      </c>
      <c r="Y178" s="239">
        <f>IF(T178="","",VLOOKUP(T178,Hormel!$AF$8:$AL$31,Y$6))*2</f>
        <v>0</v>
      </c>
      <c r="Z178" s="239">
        <f>IF(U178="","",VLOOKUP(U178,Hormel!$AF$8:$AL$31,Z$6))*2</f>
        <v>0</v>
      </c>
      <c r="AA178" s="239">
        <f>IF(V178="","",VLOOKUP(V178,Hormel!$AF$8:$AL$31,AA$6))*2</f>
        <v>0</v>
      </c>
      <c r="AB178" s="364">
        <v>0</v>
      </c>
      <c r="AC178" s="361">
        <v>0</v>
      </c>
      <c r="AD178" s="361">
        <v>0</v>
      </c>
      <c r="AE178" s="245">
        <v>0</v>
      </c>
      <c r="AF178" s="245">
        <v>0</v>
      </c>
      <c r="AG178" s="247">
        <f t="shared" si="7"/>
        <v>0</v>
      </c>
      <c r="AH178" s="248">
        <f t="shared" si="8"/>
        <v>0</v>
      </c>
      <c r="AI178" s="249"/>
      <c r="AJ178" s="196"/>
      <c r="AK178" s="248"/>
      <c r="AL178" s="233">
        <v>431</v>
      </c>
      <c r="AM178" s="29"/>
      <c r="AN178" s="29">
        <f>IF(C178&lt;&gt;"",1,0)</f>
        <v>0</v>
      </c>
      <c r="AU178" s="8"/>
      <c r="AV178" s="8"/>
      <c r="AW178" s="8"/>
      <c r="AX178" s="8"/>
      <c r="AY178" s="8"/>
    </row>
    <row r="179" spans="1:51" ht="13.5" customHeight="1" hidden="1">
      <c r="A179" s="189"/>
      <c r="B179" s="188"/>
      <c r="C179" s="257">
        <f>IF(D179="","",IF(C178="","",C178))</f>
      </c>
      <c r="D179" s="72"/>
      <c r="E179" s="192" t="s">
        <v>436</v>
      </c>
      <c r="F179" s="299"/>
      <c r="G179" s="135"/>
      <c r="H179" s="135"/>
      <c r="I179" s="135"/>
      <c r="J179" s="135"/>
      <c r="K179" s="135"/>
      <c r="L179" s="272"/>
      <c r="M179" s="272"/>
      <c r="N179" s="272"/>
      <c r="O179" s="272"/>
      <c r="P179" s="279"/>
      <c r="Q179" s="194">
        <f t="shared" si="6"/>
        <v>0</v>
      </c>
      <c r="R179" s="285"/>
      <c r="S179" s="282"/>
      <c r="T179" s="282"/>
      <c r="U179" s="282"/>
      <c r="V179" s="279"/>
      <c r="W179" s="237">
        <f>IF(R179="","",VLOOKUP(R179,Hormel!$AF$8:$AL$31,W$6))*2</f>
        <v>0</v>
      </c>
      <c r="X179" s="237">
        <f>IF(S179="","",VLOOKUP(S179,Hormel!$AF$8:$AL$31,X$6))*2</f>
        <v>0</v>
      </c>
      <c r="Y179" s="237">
        <f>IF(T179="","",VLOOKUP(T179,Hormel!$AF$8:$AL$31,Y$6))*2</f>
        <v>0</v>
      </c>
      <c r="Z179" s="237">
        <f>IF(U179="","",VLOOKUP(U179,Hormel!$AF$8:$AL$31,Z$6))*2</f>
        <v>0</v>
      </c>
      <c r="AA179" s="237">
        <f>IF(V179="","",VLOOKUP(V179,Hormel!$AF$8:$AL$31,AA$6))*2</f>
        <v>0</v>
      </c>
      <c r="AB179" s="362">
        <v>0</v>
      </c>
      <c r="AC179" s="359">
        <v>0</v>
      </c>
      <c r="AD179" s="359">
        <v>0</v>
      </c>
      <c r="AE179" s="135">
        <v>0</v>
      </c>
      <c r="AF179" s="135">
        <v>0</v>
      </c>
      <c r="AG179" s="223">
        <f t="shared" si="7"/>
        <v>0</v>
      </c>
      <c r="AH179" s="196">
        <f t="shared" si="8"/>
        <v>0</v>
      </c>
      <c r="AI179" s="196"/>
      <c r="AJ179" s="261" t="s">
        <v>253</v>
      </c>
      <c r="AK179" s="196">
        <f>'Team Rank Work'!$AO46</f>
        <v>0</v>
      </c>
      <c r="AL179" s="233">
        <v>432</v>
      </c>
      <c r="AM179" s="29"/>
      <c r="AN179" s="29"/>
      <c r="AU179" s="8"/>
      <c r="AV179" s="8"/>
      <c r="AW179" s="8"/>
      <c r="AX179" s="8"/>
      <c r="AY179" s="8"/>
    </row>
    <row r="180" spans="1:51" ht="13.5" customHeight="1" hidden="1">
      <c r="A180" s="189"/>
      <c r="B180" s="188"/>
      <c r="C180" s="257">
        <f>IF(D180="","",IF(C178="","",C178))</f>
      </c>
      <c r="D180" s="72"/>
      <c r="E180" s="192" t="s">
        <v>437</v>
      </c>
      <c r="F180" s="299"/>
      <c r="G180" s="135"/>
      <c r="H180" s="135"/>
      <c r="I180" s="135"/>
      <c r="J180" s="135"/>
      <c r="K180" s="135"/>
      <c r="L180" s="272"/>
      <c r="M180" s="272"/>
      <c r="N180" s="272"/>
      <c r="O180" s="272"/>
      <c r="P180" s="279"/>
      <c r="Q180" s="194">
        <f t="shared" si="6"/>
        <v>0</v>
      </c>
      <c r="R180" s="285"/>
      <c r="S180" s="282"/>
      <c r="T180" s="282"/>
      <c r="U180" s="282"/>
      <c r="V180" s="279"/>
      <c r="W180" s="237">
        <f>IF(R180="","",VLOOKUP(R180,Hormel!$AF$8:$AL$31,W$6))*2</f>
        <v>0</v>
      </c>
      <c r="X180" s="237">
        <f>IF(S180="","",VLOOKUP(S180,Hormel!$AF$8:$AL$31,X$6))*2</f>
        <v>0</v>
      </c>
      <c r="Y180" s="237">
        <f>IF(T180="","",VLOOKUP(T180,Hormel!$AF$8:$AL$31,Y$6))*2</f>
        <v>0</v>
      </c>
      <c r="Z180" s="237">
        <f>IF(U180="","",VLOOKUP(U180,Hormel!$AF$8:$AL$31,Z$6))*2</f>
        <v>0</v>
      </c>
      <c r="AA180" s="237">
        <f>IF(V180="","",VLOOKUP(V180,Hormel!$AF$8:$AL$31,AA$6))*2</f>
        <v>0</v>
      </c>
      <c r="AB180" s="362">
        <v>0</v>
      </c>
      <c r="AC180" s="359">
        <v>0</v>
      </c>
      <c r="AD180" s="359">
        <v>0</v>
      </c>
      <c r="AE180" s="135">
        <v>0</v>
      </c>
      <c r="AF180" s="135">
        <v>0</v>
      </c>
      <c r="AG180" s="223">
        <f t="shared" si="7"/>
        <v>0</v>
      </c>
      <c r="AH180" s="196">
        <f t="shared" si="8"/>
        <v>0</v>
      </c>
      <c r="AI180" s="196"/>
      <c r="AJ180" s="261" t="s">
        <v>257</v>
      </c>
      <c r="AK180" s="196">
        <f>'Team Rank Work'!$AP46</f>
        <v>0</v>
      </c>
      <c r="AL180" s="233">
        <v>433</v>
      </c>
      <c r="AM180" s="29"/>
      <c r="AN180" s="29"/>
      <c r="AO180" s="29"/>
      <c r="AU180" s="8"/>
      <c r="AV180" s="8"/>
      <c r="AW180" s="8"/>
      <c r="AX180" s="8"/>
      <c r="AY180" s="8"/>
    </row>
    <row r="181" spans="1:51" ht="13.5" customHeight="1" hidden="1" thickBot="1">
      <c r="A181" s="189"/>
      <c r="B181" s="190"/>
      <c r="C181" s="258">
        <f>IF(D181="","",IF(C178="","",C178))</f>
      </c>
      <c r="D181" s="73"/>
      <c r="E181" s="193" t="s">
        <v>438</v>
      </c>
      <c r="F181" s="300"/>
      <c r="G181" s="136"/>
      <c r="H181" s="136"/>
      <c r="I181" s="136"/>
      <c r="J181" s="136"/>
      <c r="K181" s="136"/>
      <c r="L181" s="273"/>
      <c r="M181" s="273"/>
      <c r="N181" s="273"/>
      <c r="O181" s="273"/>
      <c r="P181" s="280"/>
      <c r="Q181" s="195">
        <f t="shared" si="6"/>
        <v>0</v>
      </c>
      <c r="R181" s="286"/>
      <c r="S181" s="287"/>
      <c r="T181" s="287"/>
      <c r="U181" s="287"/>
      <c r="V181" s="280"/>
      <c r="W181" s="238">
        <f>IF(R181="","",VLOOKUP(R181,Hormel!$AF$8:$AL$31,W$6))*2</f>
        <v>0</v>
      </c>
      <c r="X181" s="238">
        <f>IF(S181="","",VLOOKUP(S181,Hormel!$AF$8:$AL$31,X$6))*2</f>
        <v>0</v>
      </c>
      <c r="Y181" s="238">
        <f>IF(T181="","",VLOOKUP(T181,Hormel!$AF$8:$AL$31,Y$6))*2</f>
        <v>0</v>
      </c>
      <c r="Z181" s="238">
        <f>IF(U181="","",VLOOKUP(U181,Hormel!$AF$8:$AL$31,Z$6))*2</f>
        <v>0</v>
      </c>
      <c r="AA181" s="238">
        <f>IF(V181="","",VLOOKUP(V181,Hormel!$AF$8:$AL$31,AA$6))*2</f>
        <v>0</v>
      </c>
      <c r="AB181" s="363">
        <v>0</v>
      </c>
      <c r="AC181" s="360">
        <v>0</v>
      </c>
      <c r="AD181" s="360">
        <v>0</v>
      </c>
      <c r="AE181" s="136">
        <v>0</v>
      </c>
      <c r="AF181" s="136">
        <v>0</v>
      </c>
      <c r="AG181" s="224">
        <f t="shared" si="7"/>
        <v>0</v>
      </c>
      <c r="AH181" s="197">
        <f t="shared" si="8"/>
        <v>0</v>
      </c>
      <c r="AI181" s="197"/>
      <c r="AJ181" s="197" t="s">
        <v>27</v>
      </c>
      <c r="AK181" s="197">
        <f>'Team Rank Work'!$AQ46</f>
        <v>0</v>
      </c>
      <c r="AL181" s="234">
        <v>434</v>
      </c>
      <c r="AM181" s="29"/>
      <c r="AN181" s="29"/>
      <c r="AO181" s="29"/>
      <c r="AU181" s="8"/>
      <c r="AV181" s="8"/>
      <c r="AW181" s="8"/>
      <c r="AX181" s="8"/>
      <c r="AY181" s="8"/>
    </row>
    <row r="182" spans="1:51" ht="13.5" customHeight="1" hidden="1">
      <c r="A182" s="189">
        <f>A178+1</f>
        <v>143</v>
      </c>
      <c r="B182" s="242" t="s">
        <v>118</v>
      </c>
      <c r="C182" s="271"/>
      <c r="D182" s="243"/>
      <c r="E182" s="244" t="s">
        <v>439</v>
      </c>
      <c r="F182" s="301"/>
      <c r="G182" s="245"/>
      <c r="H182" s="245"/>
      <c r="I182" s="245"/>
      <c r="J182" s="245"/>
      <c r="K182" s="245"/>
      <c r="L182" s="274"/>
      <c r="M182" s="274"/>
      <c r="N182" s="274"/>
      <c r="O182" s="274"/>
      <c r="P182" s="281"/>
      <c r="Q182" s="246">
        <f t="shared" si="6"/>
        <v>0</v>
      </c>
      <c r="R182" s="288"/>
      <c r="S182" s="289"/>
      <c r="T182" s="289"/>
      <c r="U182" s="289"/>
      <c r="V182" s="281"/>
      <c r="W182" s="239">
        <f>IF(R182="","",VLOOKUP(R182,Hormel!$AF$8:$AL$31,W$6))*2</f>
        <v>0</v>
      </c>
      <c r="X182" s="239">
        <f>IF(S182="","",VLOOKUP(S182,Hormel!$AF$8:$AL$31,X$6))*2</f>
        <v>0</v>
      </c>
      <c r="Y182" s="239">
        <f>IF(T182="","",VLOOKUP(T182,Hormel!$AF$8:$AL$31,Y$6))*2</f>
        <v>0</v>
      </c>
      <c r="Z182" s="239">
        <f>IF(U182="","",VLOOKUP(U182,Hormel!$AF$8:$AL$31,Z$6))*2</f>
        <v>0</v>
      </c>
      <c r="AA182" s="239">
        <f>IF(V182="","",VLOOKUP(V182,Hormel!$AF$8:$AL$31,AA$6))*2</f>
        <v>0</v>
      </c>
      <c r="AB182" s="364">
        <v>0</v>
      </c>
      <c r="AC182" s="361">
        <v>0</v>
      </c>
      <c r="AD182" s="361">
        <v>0</v>
      </c>
      <c r="AE182" s="245">
        <v>0</v>
      </c>
      <c r="AF182" s="245">
        <v>0</v>
      </c>
      <c r="AG182" s="247">
        <f t="shared" si="7"/>
        <v>0</v>
      </c>
      <c r="AH182" s="248">
        <f t="shared" si="8"/>
        <v>0</v>
      </c>
      <c r="AI182" s="249"/>
      <c r="AJ182" s="196"/>
      <c r="AK182" s="248"/>
      <c r="AL182" s="233">
        <v>441</v>
      </c>
      <c r="AM182" s="29"/>
      <c r="AN182" s="29">
        <f>IF(C182&lt;&gt;"",1,0)</f>
        <v>0</v>
      </c>
      <c r="AO182" s="50"/>
      <c r="AU182" s="8"/>
      <c r="AV182" s="8"/>
      <c r="AW182" s="8"/>
      <c r="AX182" s="8"/>
      <c r="AY182" s="8"/>
    </row>
    <row r="183" spans="1:51" ht="13.5" customHeight="1" hidden="1">
      <c r="A183" s="189"/>
      <c r="B183" s="188"/>
      <c r="C183" s="257">
        <f>IF(D183="","",IF(C182="","",C182))</f>
      </c>
      <c r="D183" s="72"/>
      <c r="E183" s="192" t="s">
        <v>440</v>
      </c>
      <c r="F183" s="299"/>
      <c r="G183" s="135"/>
      <c r="H183" s="135"/>
      <c r="I183" s="135"/>
      <c r="J183" s="135"/>
      <c r="K183" s="135"/>
      <c r="L183" s="272"/>
      <c r="M183" s="272"/>
      <c r="N183" s="272"/>
      <c r="O183" s="272"/>
      <c r="P183" s="279"/>
      <c r="Q183" s="194">
        <f t="shared" si="6"/>
        <v>0</v>
      </c>
      <c r="R183" s="285"/>
      <c r="S183" s="282"/>
      <c r="T183" s="282"/>
      <c r="U183" s="282"/>
      <c r="V183" s="279"/>
      <c r="W183" s="237">
        <f>IF(R183="","",VLOOKUP(R183,Hormel!$AF$8:$AL$31,W$6))*2</f>
        <v>0</v>
      </c>
      <c r="X183" s="237">
        <f>IF(S183="","",VLOOKUP(S183,Hormel!$AF$8:$AL$31,X$6))*2</f>
        <v>0</v>
      </c>
      <c r="Y183" s="237">
        <f>IF(T183="","",VLOOKUP(T183,Hormel!$AF$8:$AL$31,Y$6))*2</f>
        <v>0</v>
      </c>
      <c r="Z183" s="237">
        <f>IF(U183="","",VLOOKUP(U183,Hormel!$AF$8:$AL$31,Z$6))*2</f>
        <v>0</v>
      </c>
      <c r="AA183" s="237">
        <f>IF(V183="","",VLOOKUP(V183,Hormel!$AF$8:$AL$31,AA$6))*2</f>
        <v>0</v>
      </c>
      <c r="AB183" s="362">
        <v>0</v>
      </c>
      <c r="AC183" s="359">
        <v>0</v>
      </c>
      <c r="AD183" s="359">
        <v>0</v>
      </c>
      <c r="AE183" s="135">
        <v>0</v>
      </c>
      <c r="AF183" s="135">
        <v>0</v>
      </c>
      <c r="AG183" s="223">
        <f t="shared" si="7"/>
        <v>0</v>
      </c>
      <c r="AH183" s="196">
        <f t="shared" si="8"/>
        <v>0</v>
      </c>
      <c r="AI183" s="196"/>
      <c r="AJ183" s="261" t="s">
        <v>253</v>
      </c>
      <c r="AK183" s="196">
        <f>'Team Rank Work'!$AO47</f>
        <v>0</v>
      </c>
      <c r="AL183" s="233">
        <v>442</v>
      </c>
      <c r="AM183" s="29"/>
      <c r="AN183" s="29"/>
      <c r="AO183" s="29"/>
      <c r="AU183" s="8"/>
      <c r="AV183" s="8"/>
      <c r="AW183" s="8"/>
      <c r="AX183" s="8"/>
      <c r="AY183" s="8"/>
    </row>
    <row r="184" spans="1:51" ht="13.5" customHeight="1" hidden="1">
      <c r="A184" s="189"/>
      <c r="B184" s="188"/>
      <c r="C184" s="257">
        <f>IF(D184="","",IF(C182="","",C182))</f>
      </c>
      <c r="D184" s="72"/>
      <c r="E184" s="192" t="s">
        <v>441</v>
      </c>
      <c r="F184" s="299"/>
      <c r="G184" s="135"/>
      <c r="H184" s="135"/>
      <c r="I184" s="135"/>
      <c r="J184" s="135"/>
      <c r="K184" s="135"/>
      <c r="L184" s="272"/>
      <c r="M184" s="272"/>
      <c r="N184" s="272"/>
      <c r="O184" s="272"/>
      <c r="P184" s="279"/>
      <c r="Q184" s="194">
        <f t="shared" si="6"/>
        <v>0</v>
      </c>
      <c r="R184" s="285"/>
      <c r="S184" s="282"/>
      <c r="T184" s="282"/>
      <c r="U184" s="282"/>
      <c r="V184" s="279"/>
      <c r="W184" s="237">
        <f>IF(R184="","",VLOOKUP(R184,Hormel!$AF$8:$AL$31,W$6))*2</f>
        <v>0</v>
      </c>
      <c r="X184" s="237">
        <f>IF(S184="","",VLOOKUP(S184,Hormel!$AF$8:$AL$31,X$6))*2</f>
        <v>0</v>
      </c>
      <c r="Y184" s="237">
        <f>IF(T184="","",VLOOKUP(T184,Hormel!$AF$8:$AL$31,Y$6))*2</f>
        <v>0</v>
      </c>
      <c r="Z184" s="237">
        <f>IF(U184="","",VLOOKUP(U184,Hormel!$AF$8:$AL$31,Z$6))*2</f>
        <v>0</v>
      </c>
      <c r="AA184" s="237">
        <f>IF(V184="","",VLOOKUP(V184,Hormel!$AF$8:$AL$31,AA$6))*2</f>
        <v>0</v>
      </c>
      <c r="AB184" s="362">
        <v>0</v>
      </c>
      <c r="AC184" s="359">
        <v>0</v>
      </c>
      <c r="AD184" s="359">
        <v>0</v>
      </c>
      <c r="AE184" s="135">
        <v>0</v>
      </c>
      <c r="AF184" s="135">
        <v>0</v>
      </c>
      <c r="AG184" s="223">
        <f t="shared" si="7"/>
        <v>0</v>
      </c>
      <c r="AH184" s="196">
        <f t="shared" si="8"/>
        <v>0</v>
      </c>
      <c r="AI184" s="196"/>
      <c r="AJ184" s="261" t="s">
        <v>257</v>
      </c>
      <c r="AK184" s="196">
        <f>'Team Rank Work'!$AP47</f>
        <v>0</v>
      </c>
      <c r="AL184" s="233">
        <v>443</v>
      </c>
      <c r="AM184" s="29"/>
      <c r="AN184" s="29"/>
      <c r="AO184" s="29"/>
      <c r="AU184" s="8"/>
      <c r="AV184" s="8"/>
      <c r="AW184" s="8"/>
      <c r="AX184" s="8"/>
      <c r="AY184" s="8"/>
    </row>
    <row r="185" spans="1:51" ht="13.5" customHeight="1" hidden="1" thickBot="1">
      <c r="A185" s="189"/>
      <c r="B185" s="190"/>
      <c r="C185" s="258">
        <f>IF(D185="","",IF(C182="","",C182))</f>
      </c>
      <c r="D185" s="73"/>
      <c r="E185" s="193" t="s">
        <v>442</v>
      </c>
      <c r="F185" s="300"/>
      <c r="G185" s="136"/>
      <c r="H185" s="136"/>
      <c r="I185" s="136"/>
      <c r="J185" s="136"/>
      <c r="K185" s="136"/>
      <c r="L185" s="273"/>
      <c r="M185" s="273"/>
      <c r="N185" s="273"/>
      <c r="O185" s="273"/>
      <c r="P185" s="280"/>
      <c r="Q185" s="195">
        <f t="shared" si="6"/>
        <v>0</v>
      </c>
      <c r="R185" s="286"/>
      <c r="S185" s="287"/>
      <c r="T185" s="287"/>
      <c r="U185" s="287"/>
      <c r="V185" s="280"/>
      <c r="W185" s="238">
        <f>IF(R185="","",VLOOKUP(R185,Hormel!$AF$8:$AL$31,W$6))*2</f>
        <v>0</v>
      </c>
      <c r="X185" s="238">
        <f>IF(S185="","",VLOOKUP(S185,Hormel!$AF$8:$AL$31,X$6))*2</f>
        <v>0</v>
      </c>
      <c r="Y185" s="238">
        <f>IF(T185="","",VLOOKUP(T185,Hormel!$AF$8:$AL$31,Y$6))*2</f>
        <v>0</v>
      </c>
      <c r="Z185" s="238">
        <f>IF(U185="","",VLOOKUP(U185,Hormel!$AF$8:$AL$31,Z$6))*2</f>
        <v>0</v>
      </c>
      <c r="AA185" s="238">
        <f>IF(V185="","",VLOOKUP(V185,Hormel!$AF$8:$AL$31,AA$6))*2</f>
        <v>0</v>
      </c>
      <c r="AB185" s="363">
        <v>0</v>
      </c>
      <c r="AC185" s="360">
        <v>0</v>
      </c>
      <c r="AD185" s="360">
        <v>0</v>
      </c>
      <c r="AE185" s="136">
        <v>0</v>
      </c>
      <c r="AF185" s="136">
        <v>0</v>
      </c>
      <c r="AG185" s="224">
        <f t="shared" si="7"/>
        <v>0</v>
      </c>
      <c r="AH185" s="197">
        <f t="shared" si="8"/>
        <v>0</v>
      </c>
      <c r="AI185" s="197"/>
      <c r="AJ185" s="197" t="s">
        <v>27</v>
      </c>
      <c r="AK185" s="197">
        <f>'Team Rank Work'!$AQ47</f>
        <v>0</v>
      </c>
      <c r="AL185" s="234">
        <v>444</v>
      </c>
      <c r="AM185" s="29"/>
      <c r="AN185" s="29"/>
      <c r="AO185" s="29"/>
      <c r="AU185" s="8"/>
      <c r="AV185" s="8"/>
      <c r="AW185" s="8"/>
      <c r="AX185" s="8"/>
      <c r="AY185" s="8"/>
    </row>
    <row r="186" spans="1:51" ht="13.5" customHeight="1" hidden="1">
      <c r="A186" s="189">
        <f>A182+1</f>
        <v>144</v>
      </c>
      <c r="B186" s="242" t="s">
        <v>119</v>
      </c>
      <c r="C186" s="271"/>
      <c r="D186" s="243"/>
      <c r="E186" s="244" t="s">
        <v>443</v>
      </c>
      <c r="F186" s="301"/>
      <c r="G186" s="245"/>
      <c r="H186" s="245"/>
      <c r="I186" s="245"/>
      <c r="J186" s="245"/>
      <c r="K186" s="245"/>
      <c r="L186" s="274"/>
      <c r="M186" s="274"/>
      <c r="N186" s="274"/>
      <c r="O186" s="274"/>
      <c r="P186" s="281"/>
      <c r="Q186" s="246">
        <f t="shared" si="6"/>
        <v>0</v>
      </c>
      <c r="R186" s="288"/>
      <c r="S186" s="289"/>
      <c r="T186" s="289"/>
      <c r="U186" s="289"/>
      <c r="V186" s="281"/>
      <c r="W186" s="239">
        <f>IF(R186="","",VLOOKUP(R186,Hormel!$AF$8:$AL$31,W$6))*2</f>
        <v>0</v>
      </c>
      <c r="X186" s="239">
        <f>IF(S186="","",VLOOKUP(S186,Hormel!$AF$8:$AL$31,X$6))*2</f>
        <v>0</v>
      </c>
      <c r="Y186" s="239">
        <f>IF(T186="","",VLOOKUP(T186,Hormel!$AF$8:$AL$31,Y$6))*2</f>
        <v>0</v>
      </c>
      <c r="Z186" s="239">
        <f>IF(U186="","",VLOOKUP(U186,Hormel!$AF$8:$AL$31,Z$6))*2</f>
        <v>0</v>
      </c>
      <c r="AA186" s="239">
        <f>IF(V186="","",VLOOKUP(V186,Hormel!$AF$8:$AL$31,AA$6))*2</f>
        <v>0</v>
      </c>
      <c r="AB186" s="364">
        <v>0</v>
      </c>
      <c r="AC186" s="361">
        <v>0</v>
      </c>
      <c r="AD186" s="361">
        <v>0</v>
      </c>
      <c r="AE186" s="245">
        <v>0</v>
      </c>
      <c r="AF186" s="245">
        <v>0</v>
      </c>
      <c r="AG186" s="247">
        <f t="shared" si="7"/>
        <v>0</v>
      </c>
      <c r="AH186" s="248">
        <f t="shared" si="8"/>
        <v>0</v>
      </c>
      <c r="AI186" s="249"/>
      <c r="AJ186" s="196"/>
      <c r="AK186" s="248"/>
      <c r="AL186" s="233">
        <v>451</v>
      </c>
      <c r="AM186" s="29"/>
      <c r="AN186" s="29">
        <f>IF(C186&lt;&gt;"",1,0)</f>
        <v>0</v>
      </c>
      <c r="AO186" s="50"/>
      <c r="AU186" s="8"/>
      <c r="AV186" s="8"/>
      <c r="AW186" s="8"/>
      <c r="AX186" s="8"/>
      <c r="AY186" s="8"/>
    </row>
    <row r="187" spans="1:51" ht="13.5" customHeight="1" hidden="1">
      <c r="A187" s="189"/>
      <c r="B187" s="188"/>
      <c r="C187" s="257">
        <f>IF(D187="","",IF(C186="","",C186))</f>
      </c>
      <c r="D187" s="72"/>
      <c r="E187" s="192" t="s">
        <v>444</v>
      </c>
      <c r="F187" s="299"/>
      <c r="G187" s="135"/>
      <c r="H187" s="135"/>
      <c r="I187" s="135"/>
      <c r="J187" s="135"/>
      <c r="K187" s="135"/>
      <c r="L187" s="272"/>
      <c r="M187" s="272"/>
      <c r="N187" s="272"/>
      <c r="O187" s="272"/>
      <c r="P187" s="279"/>
      <c r="Q187" s="194">
        <f t="shared" si="6"/>
        <v>0</v>
      </c>
      <c r="R187" s="285"/>
      <c r="S187" s="282"/>
      <c r="T187" s="282"/>
      <c r="U187" s="282"/>
      <c r="V187" s="279"/>
      <c r="W187" s="237">
        <f>IF(R187="","",VLOOKUP(R187,Hormel!$AF$8:$AL$31,W$6))*2</f>
        <v>0</v>
      </c>
      <c r="X187" s="237">
        <f>IF(S187="","",VLOOKUP(S187,Hormel!$AF$8:$AL$31,X$6))*2</f>
        <v>0</v>
      </c>
      <c r="Y187" s="237">
        <f>IF(T187="","",VLOOKUP(T187,Hormel!$AF$8:$AL$31,Y$6))*2</f>
        <v>0</v>
      </c>
      <c r="Z187" s="237">
        <f>IF(U187="","",VLOOKUP(U187,Hormel!$AF$8:$AL$31,Z$6))*2</f>
        <v>0</v>
      </c>
      <c r="AA187" s="237">
        <f>IF(V187="","",VLOOKUP(V187,Hormel!$AF$8:$AL$31,AA$6))*2</f>
        <v>0</v>
      </c>
      <c r="AB187" s="362">
        <v>0</v>
      </c>
      <c r="AC187" s="359">
        <v>0</v>
      </c>
      <c r="AD187" s="359">
        <v>0</v>
      </c>
      <c r="AE187" s="135">
        <v>0</v>
      </c>
      <c r="AF187" s="135">
        <v>0</v>
      </c>
      <c r="AG187" s="223">
        <f t="shared" si="7"/>
        <v>0</v>
      </c>
      <c r="AH187" s="196">
        <f t="shared" si="8"/>
        <v>0</v>
      </c>
      <c r="AI187" s="196"/>
      <c r="AJ187" s="261" t="s">
        <v>253</v>
      </c>
      <c r="AK187" s="196">
        <f>'Team Rank Work'!$AO48</f>
        <v>0</v>
      </c>
      <c r="AL187" s="233">
        <v>452</v>
      </c>
      <c r="AM187" s="29"/>
      <c r="AN187" s="29"/>
      <c r="AO187" s="29"/>
      <c r="AU187" s="8"/>
      <c r="AV187" s="8"/>
      <c r="AW187" s="8"/>
      <c r="AX187" s="8"/>
      <c r="AY187" s="8"/>
    </row>
    <row r="188" spans="1:51" ht="13.5" customHeight="1" hidden="1">
      <c r="A188" s="189"/>
      <c r="B188" s="188"/>
      <c r="C188" s="257">
        <f>IF(D188="","",IF(C186="","",C186))</f>
      </c>
      <c r="D188" s="72"/>
      <c r="E188" s="192" t="s">
        <v>445</v>
      </c>
      <c r="F188" s="299"/>
      <c r="G188" s="135"/>
      <c r="H188" s="135"/>
      <c r="I188" s="135"/>
      <c r="J188" s="135"/>
      <c r="K188" s="135"/>
      <c r="L188" s="272"/>
      <c r="M188" s="272"/>
      <c r="N188" s="272"/>
      <c r="O188" s="272"/>
      <c r="P188" s="279"/>
      <c r="Q188" s="194">
        <f t="shared" si="6"/>
        <v>0</v>
      </c>
      <c r="R188" s="285"/>
      <c r="S188" s="282"/>
      <c r="T188" s="282"/>
      <c r="U188" s="282"/>
      <c r="V188" s="279"/>
      <c r="W188" s="237">
        <f>IF(R188="","",VLOOKUP(R188,Hormel!$AF$8:$AL$31,W$6))*2</f>
        <v>0</v>
      </c>
      <c r="X188" s="237">
        <f>IF(S188="","",VLOOKUP(S188,Hormel!$AF$8:$AL$31,X$6))*2</f>
        <v>0</v>
      </c>
      <c r="Y188" s="237">
        <f>IF(T188="","",VLOOKUP(T188,Hormel!$AF$8:$AL$31,Y$6))*2</f>
        <v>0</v>
      </c>
      <c r="Z188" s="237">
        <f>IF(U188="","",VLOOKUP(U188,Hormel!$AF$8:$AL$31,Z$6))*2</f>
        <v>0</v>
      </c>
      <c r="AA188" s="237">
        <f>IF(V188="","",VLOOKUP(V188,Hormel!$AF$8:$AL$31,AA$6))*2</f>
        <v>0</v>
      </c>
      <c r="AB188" s="362">
        <v>0</v>
      </c>
      <c r="AC188" s="359">
        <v>0</v>
      </c>
      <c r="AD188" s="359">
        <v>0</v>
      </c>
      <c r="AE188" s="135">
        <v>0</v>
      </c>
      <c r="AF188" s="135">
        <v>0</v>
      </c>
      <c r="AG188" s="223">
        <f t="shared" si="7"/>
        <v>0</v>
      </c>
      <c r="AH188" s="196">
        <f t="shared" si="8"/>
        <v>0</v>
      </c>
      <c r="AI188" s="196"/>
      <c r="AJ188" s="261" t="s">
        <v>257</v>
      </c>
      <c r="AK188" s="196">
        <f>'Team Rank Work'!$AP48</f>
        <v>0</v>
      </c>
      <c r="AL188" s="233">
        <v>453</v>
      </c>
      <c r="AM188" s="29"/>
      <c r="AN188" s="29"/>
      <c r="AO188" s="29"/>
      <c r="AU188" s="8"/>
      <c r="AV188" s="8"/>
      <c r="AW188" s="8"/>
      <c r="AX188" s="8"/>
      <c r="AY188" s="8"/>
    </row>
    <row r="189" spans="1:51" ht="13.5" customHeight="1" hidden="1">
      <c r="A189" s="189"/>
      <c r="B189" s="190"/>
      <c r="C189" s="258">
        <f>IF(D189="","",IF(C186="","",C186))</f>
      </c>
      <c r="D189" s="73"/>
      <c r="E189" s="193" t="s">
        <v>446</v>
      </c>
      <c r="F189" s="300"/>
      <c r="G189" s="136"/>
      <c r="H189" s="136"/>
      <c r="I189" s="136"/>
      <c r="J189" s="136"/>
      <c r="K189" s="136"/>
      <c r="L189" s="273"/>
      <c r="M189" s="273"/>
      <c r="N189" s="273"/>
      <c r="O189" s="273"/>
      <c r="P189" s="280"/>
      <c r="Q189" s="195">
        <f t="shared" si="6"/>
        <v>0</v>
      </c>
      <c r="R189" s="286"/>
      <c r="S189" s="287"/>
      <c r="T189" s="287"/>
      <c r="U189" s="287"/>
      <c r="V189" s="280"/>
      <c r="W189" s="238">
        <f>IF(R189="","",VLOOKUP(R189,Hormel!$AF$8:$AL$31,W$6))*2</f>
        <v>0</v>
      </c>
      <c r="X189" s="238">
        <f>IF(S189="","",VLOOKUP(S189,Hormel!$AF$8:$AL$31,X$6))*2</f>
        <v>0</v>
      </c>
      <c r="Y189" s="238">
        <f>IF(T189="","",VLOOKUP(T189,Hormel!$AF$8:$AL$31,Y$6))*2</f>
        <v>0</v>
      </c>
      <c r="Z189" s="238">
        <f>IF(U189="","",VLOOKUP(U189,Hormel!$AF$8:$AL$31,Z$6))*2</f>
        <v>0</v>
      </c>
      <c r="AA189" s="238">
        <f>IF(V189="","",VLOOKUP(V189,Hormel!$AF$8:$AL$31,AA$6))*2</f>
        <v>0</v>
      </c>
      <c r="AB189" s="363">
        <v>0</v>
      </c>
      <c r="AC189" s="360">
        <v>0</v>
      </c>
      <c r="AD189" s="360">
        <v>0</v>
      </c>
      <c r="AE189" s="136">
        <v>0</v>
      </c>
      <c r="AF189" s="136">
        <v>0</v>
      </c>
      <c r="AG189" s="224">
        <f t="shared" si="7"/>
        <v>0</v>
      </c>
      <c r="AH189" s="197">
        <f t="shared" si="8"/>
        <v>0</v>
      </c>
      <c r="AI189" s="197"/>
      <c r="AJ189" s="197" t="s">
        <v>27</v>
      </c>
      <c r="AK189" s="197">
        <f>'Team Rank Work'!$AQ48</f>
        <v>0</v>
      </c>
      <c r="AL189" s="234">
        <v>454</v>
      </c>
      <c r="AM189" s="29"/>
      <c r="AN189" s="29"/>
      <c r="AO189" s="29"/>
      <c r="AU189" s="8"/>
      <c r="AV189" s="8"/>
      <c r="AW189" s="8"/>
      <c r="AX189" s="8"/>
      <c r="AY189" s="8"/>
    </row>
    <row r="190" spans="1:51" ht="13.5" customHeight="1" hidden="1">
      <c r="A190" s="189">
        <f>A186+1</f>
        <v>145</v>
      </c>
      <c r="B190" s="242" t="s">
        <v>120</v>
      </c>
      <c r="C190" s="270"/>
      <c r="D190" s="243"/>
      <c r="E190" s="244" t="s">
        <v>447</v>
      </c>
      <c r="F190" s="301"/>
      <c r="G190" s="245"/>
      <c r="H190" s="245"/>
      <c r="I190" s="245"/>
      <c r="J190" s="245"/>
      <c r="K190" s="245"/>
      <c r="L190" s="274"/>
      <c r="M190" s="274"/>
      <c r="N190" s="274"/>
      <c r="O190" s="274"/>
      <c r="P190" s="281"/>
      <c r="Q190" s="246">
        <f t="shared" si="6"/>
        <v>0</v>
      </c>
      <c r="R190" s="288"/>
      <c r="S190" s="289"/>
      <c r="T190" s="289"/>
      <c r="U190" s="289"/>
      <c r="V190" s="281"/>
      <c r="W190" s="239">
        <f>IF(R190="","",VLOOKUP(R190,Hormel!$AF$8:$AL$31,W$6))*2</f>
        <v>0</v>
      </c>
      <c r="X190" s="239">
        <f>IF(S190="","",VLOOKUP(S190,Hormel!$AF$8:$AL$31,X$6))*2</f>
        <v>0</v>
      </c>
      <c r="Y190" s="239">
        <f>IF(T190="","",VLOOKUP(T190,Hormel!$AF$8:$AL$31,Y$6))*2</f>
        <v>0</v>
      </c>
      <c r="Z190" s="239">
        <f>IF(U190="","",VLOOKUP(U190,Hormel!$AF$8:$AL$31,Z$6))*2</f>
        <v>0</v>
      </c>
      <c r="AA190" s="239">
        <f>IF(V190="","",VLOOKUP(V190,Hormel!$AF$8:$AL$31,AA$6))*2</f>
        <v>0</v>
      </c>
      <c r="AB190" s="364">
        <v>0</v>
      </c>
      <c r="AC190" s="361">
        <v>0</v>
      </c>
      <c r="AD190" s="361">
        <v>0</v>
      </c>
      <c r="AE190" s="245">
        <v>0</v>
      </c>
      <c r="AF190" s="245">
        <v>0</v>
      </c>
      <c r="AG190" s="247">
        <f t="shared" si="7"/>
        <v>0</v>
      </c>
      <c r="AH190" s="248">
        <f t="shared" si="8"/>
        <v>0</v>
      </c>
      <c r="AI190" s="249"/>
      <c r="AJ190" s="196"/>
      <c r="AK190" s="248"/>
      <c r="AL190" s="233">
        <v>461</v>
      </c>
      <c r="AM190" s="29"/>
      <c r="AN190" s="29">
        <f>IF(C190&lt;&gt;"",1,0)</f>
        <v>0</v>
      </c>
      <c r="AO190" s="50"/>
      <c r="AU190" s="8"/>
      <c r="AV190" s="8"/>
      <c r="AW190" s="8"/>
      <c r="AX190" s="8"/>
      <c r="AY190" s="8"/>
    </row>
    <row r="191" spans="1:51" ht="13.5" customHeight="1" hidden="1">
      <c r="A191" s="189"/>
      <c r="B191" s="188"/>
      <c r="C191" s="257">
        <f>IF(D191="","",IF(C190="","",C190))</f>
      </c>
      <c r="D191" s="72"/>
      <c r="E191" s="192" t="s">
        <v>448</v>
      </c>
      <c r="F191" s="299"/>
      <c r="G191" s="135"/>
      <c r="H191" s="135"/>
      <c r="I191" s="135"/>
      <c r="J191" s="135"/>
      <c r="K191" s="135"/>
      <c r="L191" s="272"/>
      <c r="M191" s="272"/>
      <c r="N191" s="272"/>
      <c r="O191" s="272"/>
      <c r="P191" s="279"/>
      <c r="Q191" s="194">
        <f t="shared" si="6"/>
        <v>0</v>
      </c>
      <c r="R191" s="285"/>
      <c r="S191" s="282"/>
      <c r="T191" s="282"/>
      <c r="U191" s="282"/>
      <c r="V191" s="279"/>
      <c r="W191" s="237">
        <f>IF(R191="","",VLOOKUP(R191,Hormel!$AF$8:$AL$31,W$6))*2</f>
        <v>0</v>
      </c>
      <c r="X191" s="237">
        <f>IF(S191="","",VLOOKUP(S191,Hormel!$AF$8:$AL$31,X$6))*2</f>
        <v>0</v>
      </c>
      <c r="Y191" s="237">
        <f>IF(T191="","",VLOOKUP(T191,Hormel!$AF$8:$AL$31,Y$6))*2</f>
        <v>0</v>
      </c>
      <c r="Z191" s="237">
        <f>IF(U191="","",VLOOKUP(U191,Hormel!$AF$8:$AL$31,Z$6))*2</f>
        <v>0</v>
      </c>
      <c r="AA191" s="237">
        <f>IF(V191="","",VLOOKUP(V191,Hormel!$AF$8:$AL$31,AA$6))*2</f>
        <v>0</v>
      </c>
      <c r="AB191" s="362">
        <v>0</v>
      </c>
      <c r="AC191" s="359">
        <v>0</v>
      </c>
      <c r="AD191" s="359">
        <v>0</v>
      </c>
      <c r="AE191" s="135">
        <v>0</v>
      </c>
      <c r="AF191" s="135">
        <v>0</v>
      </c>
      <c r="AG191" s="223">
        <f t="shared" si="7"/>
        <v>0</v>
      </c>
      <c r="AH191" s="196">
        <f t="shared" si="8"/>
        <v>0</v>
      </c>
      <c r="AI191" s="196"/>
      <c r="AJ191" s="261" t="s">
        <v>253</v>
      </c>
      <c r="AK191" s="196">
        <f>'Team Rank Work'!$AO49</f>
        <v>0</v>
      </c>
      <c r="AL191" s="233">
        <v>462</v>
      </c>
      <c r="AM191" s="29"/>
      <c r="AN191" s="29"/>
      <c r="AO191" s="29"/>
      <c r="AU191" s="8"/>
      <c r="AV191" s="8"/>
      <c r="AW191" s="8"/>
      <c r="AX191" s="8"/>
      <c r="AY191" s="8"/>
    </row>
    <row r="192" spans="1:51" ht="13.5" customHeight="1" hidden="1">
      <c r="A192" s="189"/>
      <c r="B192" s="188"/>
      <c r="C192" s="257">
        <f>IF(D192="","",IF(C190="","",C190))</f>
      </c>
      <c r="D192" s="72"/>
      <c r="E192" s="192" t="s">
        <v>449</v>
      </c>
      <c r="F192" s="299"/>
      <c r="G192" s="135"/>
      <c r="H192" s="135"/>
      <c r="I192" s="135"/>
      <c r="J192" s="135"/>
      <c r="K192" s="135"/>
      <c r="L192" s="272"/>
      <c r="M192" s="272"/>
      <c r="N192" s="272"/>
      <c r="O192" s="272"/>
      <c r="P192" s="279"/>
      <c r="Q192" s="194">
        <f t="shared" si="6"/>
        <v>0</v>
      </c>
      <c r="R192" s="285"/>
      <c r="S192" s="282"/>
      <c r="T192" s="282"/>
      <c r="U192" s="282"/>
      <c r="V192" s="279"/>
      <c r="W192" s="237">
        <f>IF(R192="","",VLOOKUP(R192,Hormel!$AF$8:$AL$31,W$6))*2</f>
        <v>0</v>
      </c>
      <c r="X192" s="237">
        <f>IF(S192="","",VLOOKUP(S192,Hormel!$AF$8:$AL$31,X$6))*2</f>
        <v>0</v>
      </c>
      <c r="Y192" s="237">
        <f>IF(T192="","",VLOOKUP(T192,Hormel!$AF$8:$AL$31,Y$6))*2</f>
        <v>0</v>
      </c>
      <c r="Z192" s="237">
        <f>IF(U192="","",VLOOKUP(U192,Hormel!$AF$8:$AL$31,Z$6))*2</f>
        <v>0</v>
      </c>
      <c r="AA192" s="237">
        <f>IF(V192="","",VLOOKUP(V192,Hormel!$AF$8:$AL$31,AA$6))*2</f>
        <v>0</v>
      </c>
      <c r="AB192" s="362">
        <v>0</v>
      </c>
      <c r="AC192" s="359">
        <v>0</v>
      </c>
      <c r="AD192" s="359">
        <v>0</v>
      </c>
      <c r="AE192" s="135">
        <v>0</v>
      </c>
      <c r="AF192" s="135">
        <v>0</v>
      </c>
      <c r="AG192" s="223">
        <f t="shared" si="7"/>
        <v>0</v>
      </c>
      <c r="AH192" s="196">
        <f t="shared" si="8"/>
        <v>0</v>
      </c>
      <c r="AI192" s="196"/>
      <c r="AJ192" s="261" t="s">
        <v>257</v>
      </c>
      <c r="AK192" s="196">
        <f>'Team Rank Work'!$AP49</f>
        <v>0</v>
      </c>
      <c r="AL192" s="233">
        <v>463</v>
      </c>
      <c r="AM192" s="29"/>
      <c r="AN192" s="29"/>
      <c r="AO192" s="29"/>
      <c r="AU192" s="8"/>
      <c r="AV192" s="8"/>
      <c r="AW192" s="8"/>
      <c r="AX192" s="8"/>
      <c r="AY192" s="8"/>
    </row>
    <row r="193" spans="1:51" ht="13.5" customHeight="1" hidden="1">
      <c r="A193" s="189"/>
      <c r="B193" s="190"/>
      <c r="C193" s="258">
        <f>IF(D193="","",IF(C190="","",C190))</f>
      </c>
      <c r="D193" s="73"/>
      <c r="E193" s="193" t="s">
        <v>450</v>
      </c>
      <c r="F193" s="300"/>
      <c r="G193" s="136"/>
      <c r="H193" s="136"/>
      <c r="I193" s="136"/>
      <c r="J193" s="136"/>
      <c r="K193" s="136"/>
      <c r="L193" s="273"/>
      <c r="M193" s="273"/>
      <c r="N193" s="273"/>
      <c r="O193" s="273"/>
      <c r="P193" s="280"/>
      <c r="Q193" s="195">
        <f t="shared" si="6"/>
        <v>0</v>
      </c>
      <c r="R193" s="286"/>
      <c r="S193" s="287"/>
      <c r="T193" s="287"/>
      <c r="U193" s="287"/>
      <c r="V193" s="280"/>
      <c r="W193" s="238">
        <f>IF(R193="","",VLOOKUP(R193,Hormel!$AF$8:$AL$31,W$6))*2</f>
        <v>0</v>
      </c>
      <c r="X193" s="238">
        <f>IF(S193="","",VLOOKUP(S193,Hormel!$AF$8:$AL$31,X$6))*2</f>
        <v>0</v>
      </c>
      <c r="Y193" s="238">
        <f>IF(T193="","",VLOOKUP(T193,Hormel!$AF$8:$AL$31,Y$6))*2</f>
        <v>0</v>
      </c>
      <c r="Z193" s="238">
        <f>IF(U193="","",VLOOKUP(U193,Hormel!$AF$8:$AL$31,Z$6))*2</f>
        <v>0</v>
      </c>
      <c r="AA193" s="238">
        <f>IF(V193="","",VLOOKUP(V193,Hormel!$AF$8:$AL$31,AA$6))*2</f>
        <v>0</v>
      </c>
      <c r="AB193" s="363">
        <v>0</v>
      </c>
      <c r="AC193" s="360">
        <v>0</v>
      </c>
      <c r="AD193" s="360">
        <v>0</v>
      </c>
      <c r="AE193" s="136">
        <v>0</v>
      </c>
      <c r="AF193" s="136">
        <v>0</v>
      </c>
      <c r="AG193" s="224">
        <f t="shared" si="7"/>
        <v>0</v>
      </c>
      <c r="AH193" s="197">
        <f t="shared" si="8"/>
        <v>0</v>
      </c>
      <c r="AI193" s="197"/>
      <c r="AJ193" s="197" t="s">
        <v>27</v>
      </c>
      <c r="AK193" s="197">
        <f>'Team Rank Work'!$AQ49</f>
        <v>0</v>
      </c>
      <c r="AL193" s="234">
        <v>464</v>
      </c>
      <c r="AM193" s="29"/>
      <c r="AN193" s="29"/>
      <c r="AO193" s="29"/>
      <c r="AU193" s="8"/>
      <c r="AV193" s="8"/>
      <c r="AW193" s="8"/>
      <c r="AX193" s="8"/>
      <c r="AY193" s="8"/>
    </row>
    <row r="194" spans="1:51" ht="13.5" customHeight="1" hidden="1">
      <c r="A194" s="189">
        <f>A190+1</f>
        <v>146</v>
      </c>
      <c r="B194" s="242" t="s">
        <v>121</v>
      </c>
      <c r="C194" s="270"/>
      <c r="D194" s="243"/>
      <c r="E194" s="244" t="s">
        <v>451</v>
      </c>
      <c r="F194" s="301"/>
      <c r="G194" s="245"/>
      <c r="H194" s="245"/>
      <c r="I194" s="245"/>
      <c r="J194" s="245"/>
      <c r="K194" s="245"/>
      <c r="L194" s="274"/>
      <c r="M194" s="274"/>
      <c r="N194" s="274"/>
      <c r="O194" s="274"/>
      <c r="P194" s="281"/>
      <c r="Q194" s="246">
        <f t="shared" si="6"/>
        <v>0</v>
      </c>
      <c r="R194" s="288"/>
      <c r="S194" s="289"/>
      <c r="T194" s="289"/>
      <c r="U194" s="289"/>
      <c r="V194" s="281"/>
      <c r="W194" s="239">
        <f>IF(R194="","",VLOOKUP(R194,Hormel!$AF$8:$AL$31,W$6))*2</f>
        <v>0</v>
      </c>
      <c r="X194" s="239">
        <f>IF(S194="","",VLOOKUP(S194,Hormel!$AF$8:$AL$31,X$6))*2</f>
        <v>0</v>
      </c>
      <c r="Y194" s="239">
        <f>IF(T194="","",VLOOKUP(T194,Hormel!$AF$8:$AL$31,Y$6))*2</f>
        <v>0</v>
      </c>
      <c r="Z194" s="239">
        <f>IF(U194="","",VLOOKUP(U194,Hormel!$AF$8:$AL$31,Z$6))*2</f>
        <v>0</v>
      </c>
      <c r="AA194" s="239">
        <f>IF(V194="","",VLOOKUP(V194,Hormel!$AF$8:$AL$31,AA$6))*2</f>
        <v>0</v>
      </c>
      <c r="AB194" s="364">
        <v>0</v>
      </c>
      <c r="AC194" s="361">
        <v>0</v>
      </c>
      <c r="AD194" s="361">
        <v>0</v>
      </c>
      <c r="AE194" s="245">
        <v>0</v>
      </c>
      <c r="AF194" s="245">
        <v>0</v>
      </c>
      <c r="AG194" s="247">
        <f t="shared" si="7"/>
        <v>0</v>
      </c>
      <c r="AH194" s="248">
        <f t="shared" si="8"/>
        <v>0</v>
      </c>
      <c r="AI194" s="249"/>
      <c r="AJ194" s="196"/>
      <c r="AK194" s="248"/>
      <c r="AL194" s="233">
        <v>471</v>
      </c>
      <c r="AM194" s="29"/>
      <c r="AN194" s="29">
        <f>IF(C194&lt;&gt;"",1,0)</f>
        <v>0</v>
      </c>
      <c r="AO194" s="50"/>
      <c r="AU194" s="8"/>
      <c r="AV194" s="8"/>
      <c r="AW194" s="8"/>
      <c r="AX194" s="8"/>
      <c r="AY194" s="8"/>
    </row>
    <row r="195" spans="1:51" ht="13.5" customHeight="1" hidden="1">
      <c r="A195" s="189"/>
      <c r="B195" s="188"/>
      <c r="C195" s="257">
        <f>IF(D195="","",IF(C194="","",C194))</f>
      </c>
      <c r="D195" s="72"/>
      <c r="E195" s="192" t="s">
        <v>452</v>
      </c>
      <c r="F195" s="299"/>
      <c r="G195" s="135"/>
      <c r="H195" s="135"/>
      <c r="I195" s="135"/>
      <c r="J195" s="135"/>
      <c r="K195" s="135"/>
      <c r="L195" s="272"/>
      <c r="M195" s="272"/>
      <c r="N195" s="272"/>
      <c r="O195" s="272"/>
      <c r="P195" s="279"/>
      <c r="Q195" s="194">
        <f t="shared" si="6"/>
        <v>0</v>
      </c>
      <c r="R195" s="285"/>
      <c r="S195" s="282"/>
      <c r="T195" s="282"/>
      <c r="U195" s="282"/>
      <c r="V195" s="279"/>
      <c r="W195" s="237">
        <f>IF(R195="","",VLOOKUP(R195,Hormel!$AF$8:$AL$31,W$6))*2</f>
        <v>0</v>
      </c>
      <c r="X195" s="237">
        <f>IF(S195="","",VLOOKUP(S195,Hormel!$AF$8:$AL$31,X$6))*2</f>
        <v>0</v>
      </c>
      <c r="Y195" s="237">
        <f>IF(T195="","",VLOOKUP(T195,Hormel!$AF$8:$AL$31,Y$6))*2</f>
        <v>0</v>
      </c>
      <c r="Z195" s="237">
        <f>IF(U195="","",VLOOKUP(U195,Hormel!$AF$8:$AL$31,Z$6))*2</f>
        <v>0</v>
      </c>
      <c r="AA195" s="237">
        <f>IF(V195="","",VLOOKUP(V195,Hormel!$AF$8:$AL$31,AA$6))*2</f>
        <v>0</v>
      </c>
      <c r="AB195" s="362">
        <v>0</v>
      </c>
      <c r="AC195" s="359">
        <v>0</v>
      </c>
      <c r="AD195" s="359">
        <v>0</v>
      </c>
      <c r="AE195" s="135">
        <v>0</v>
      </c>
      <c r="AF195" s="135">
        <v>0</v>
      </c>
      <c r="AG195" s="223">
        <f t="shared" si="7"/>
        <v>0</v>
      </c>
      <c r="AH195" s="196">
        <f t="shared" si="8"/>
        <v>0</v>
      </c>
      <c r="AI195" s="196"/>
      <c r="AJ195" s="261" t="s">
        <v>253</v>
      </c>
      <c r="AK195" s="196">
        <f>'Team Rank Work'!$AO50</f>
        <v>0</v>
      </c>
      <c r="AL195" s="233">
        <v>472</v>
      </c>
      <c r="AM195" s="29"/>
      <c r="AN195" s="29"/>
      <c r="AO195" s="29"/>
      <c r="AU195" s="8"/>
      <c r="AV195" s="8"/>
      <c r="AW195" s="8"/>
      <c r="AX195" s="8"/>
      <c r="AY195" s="8"/>
    </row>
    <row r="196" spans="1:51" ht="13.5" customHeight="1" hidden="1">
      <c r="A196" s="189"/>
      <c r="B196" s="188"/>
      <c r="C196" s="257">
        <f>IF(D196="","",IF(C194="","",C194))</f>
      </c>
      <c r="D196" s="72"/>
      <c r="E196" s="192" t="s">
        <v>453</v>
      </c>
      <c r="F196" s="299"/>
      <c r="G196" s="135"/>
      <c r="H196" s="135"/>
      <c r="I196" s="135"/>
      <c r="J196" s="135"/>
      <c r="K196" s="135"/>
      <c r="L196" s="272"/>
      <c r="M196" s="272"/>
      <c r="N196" s="272"/>
      <c r="O196" s="272"/>
      <c r="P196" s="279"/>
      <c r="Q196" s="194">
        <f t="shared" si="6"/>
        <v>0</v>
      </c>
      <c r="R196" s="285"/>
      <c r="S196" s="282"/>
      <c r="T196" s="282"/>
      <c r="U196" s="282"/>
      <c r="V196" s="279"/>
      <c r="W196" s="237">
        <f>IF(R196="","",VLOOKUP(R196,Hormel!$AF$8:$AL$31,W$6))*2</f>
        <v>0</v>
      </c>
      <c r="X196" s="237">
        <f>IF(S196="","",VLOOKUP(S196,Hormel!$AF$8:$AL$31,X$6))*2</f>
        <v>0</v>
      </c>
      <c r="Y196" s="237">
        <f>IF(T196="","",VLOOKUP(T196,Hormel!$AF$8:$AL$31,Y$6))*2</f>
        <v>0</v>
      </c>
      <c r="Z196" s="237">
        <f>IF(U196="","",VLOOKUP(U196,Hormel!$AF$8:$AL$31,Z$6))*2</f>
        <v>0</v>
      </c>
      <c r="AA196" s="237">
        <f>IF(V196="","",VLOOKUP(V196,Hormel!$AF$8:$AL$31,AA$6))*2</f>
        <v>0</v>
      </c>
      <c r="AB196" s="362">
        <v>0</v>
      </c>
      <c r="AC196" s="359">
        <v>0</v>
      </c>
      <c r="AD196" s="359">
        <v>0</v>
      </c>
      <c r="AE196" s="135">
        <v>0</v>
      </c>
      <c r="AF196" s="135">
        <v>0</v>
      </c>
      <c r="AG196" s="223">
        <f t="shared" si="7"/>
        <v>0</v>
      </c>
      <c r="AH196" s="196">
        <f t="shared" si="8"/>
        <v>0</v>
      </c>
      <c r="AI196" s="196"/>
      <c r="AJ196" s="261" t="s">
        <v>257</v>
      </c>
      <c r="AK196" s="196">
        <f>'Team Rank Work'!$AP50</f>
        <v>0</v>
      </c>
      <c r="AL196" s="233">
        <v>473</v>
      </c>
      <c r="AM196" s="29"/>
      <c r="AN196" s="29"/>
      <c r="AU196" s="8"/>
      <c r="AV196" s="8"/>
      <c r="AW196" s="8"/>
      <c r="AX196" s="8"/>
      <c r="AY196" s="8"/>
    </row>
    <row r="197" spans="1:51" ht="13.5" customHeight="1" hidden="1" thickBot="1">
      <c r="A197" s="189"/>
      <c r="B197" s="190"/>
      <c r="C197" s="258">
        <f>IF(D197="","",IF(C194="","",C194))</f>
      </c>
      <c r="D197" s="73"/>
      <c r="E197" s="193" t="s">
        <v>454</v>
      </c>
      <c r="F197" s="300"/>
      <c r="G197" s="136"/>
      <c r="H197" s="136"/>
      <c r="I197" s="136"/>
      <c r="J197" s="136"/>
      <c r="K197" s="136"/>
      <c r="L197" s="273"/>
      <c r="M197" s="273"/>
      <c r="N197" s="273"/>
      <c r="O197" s="273"/>
      <c r="P197" s="280"/>
      <c r="Q197" s="195">
        <f t="shared" si="6"/>
        <v>0</v>
      </c>
      <c r="R197" s="286"/>
      <c r="S197" s="287"/>
      <c r="T197" s="287"/>
      <c r="U197" s="287"/>
      <c r="V197" s="280"/>
      <c r="W197" s="238">
        <f>IF(R197="","",VLOOKUP(R197,Hormel!$AF$8:$AL$31,W$6))*2</f>
        <v>0</v>
      </c>
      <c r="X197" s="238">
        <f>IF(S197="","",VLOOKUP(S197,Hormel!$AF$8:$AL$31,X$6))*2</f>
        <v>0</v>
      </c>
      <c r="Y197" s="238">
        <f>IF(T197="","",VLOOKUP(T197,Hormel!$AF$8:$AL$31,Y$6))*2</f>
        <v>0</v>
      </c>
      <c r="Z197" s="238">
        <f>IF(U197="","",VLOOKUP(U197,Hormel!$AF$8:$AL$31,Z$6))*2</f>
        <v>0</v>
      </c>
      <c r="AA197" s="238">
        <f>IF(V197="","",VLOOKUP(V197,Hormel!$AF$8:$AL$31,AA$6))*2</f>
        <v>0</v>
      </c>
      <c r="AB197" s="363">
        <v>0</v>
      </c>
      <c r="AC197" s="360">
        <v>0</v>
      </c>
      <c r="AD197" s="360">
        <v>0</v>
      </c>
      <c r="AE197" s="136">
        <v>0</v>
      </c>
      <c r="AF197" s="136">
        <v>0</v>
      </c>
      <c r="AG197" s="224">
        <f t="shared" si="7"/>
        <v>0</v>
      </c>
      <c r="AH197" s="197">
        <f t="shared" si="8"/>
        <v>0</v>
      </c>
      <c r="AI197" s="197"/>
      <c r="AJ197" s="197" t="s">
        <v>27</v>
      </c>
      <c r="AK197" s="197">
        <f>'Team Rank Work'!$AQ50</f>
        <v>0</v>
      </c>
      <c r="AL197" s="234">
        <v>474</v>
      </c>
      <c r="AM197" s="29"/>
      <c r="AN197" s="29"/>
      <c r="AU197" s="8"/>
      <c r="AV197" s="8"/>
      <c r="AW197" s="8"/>
      <c r="AX197" s="8"/>
      <c r="AY197" s="8"/>
    </row>
    <row r="198" spans="1:51" ht="13.5" customHeight="1" hidden="1">
      <c r="A198" s="189">
        <f>A194+1</f>
        <v>147</v>
      </c>
      <c r="B198" s="242" t="s">
        <v>122</v>
      </c>
      <c r="C198" s="271"/>
      <c r="D198" s="243"/>
      <c r="E198" s="244" t="s">
        <v>455</v>
      </c>
      <c r="F198" s="301"/>
      <c r="G198" s="245"/>
      <c r="H198" s="245"/>
      <c r="I198" s="245"/>
      <c r="J198" s="245"/>
      <c r="K198" s="245"/>
      <c r="L198" s="274"/>
      <c r="M198" s="274"/>
      <c r="N198" s="274"/>
      <c r="O198" s="274"/>
      <c r="P198" s="281"/>
      <c r="Q198" s="246">
        <f t="shared" si="6"/>
        <v>0</v>
      </c>
      <c r="R198" s="288"/>
      <c r="S198" s="289"/>
      <c r="T198" s="289"/>
      <c r="U198" s="289"/>
      <c r="V198" s="281"/>
      <c r="W198" s="239">
        <f>IF(R198="","",VLOOKUP(R198,Hormel!$AF$8:$AL$31,W$6))*2</f>
        <v>0</v>
      </c>
      <c r="X198" s="239">
        <f>IF(S198="","",VLOOKUP(S198,Hormel!$AF$8:$AL$31,X$6))*2</f>
        <v>0</v>
      </c>
      <c r="Y198" s="239">
        <f>IF(T198="","",VLOOKUP(T198,Hormel!$AF$8:$AL$31,Y$6))*2</f>
        <v>0</v>
      </c>
      <c r="Z198" s="239">
        <f>IF(U198="","",VLOOKUP(U198,Hormel!$AF$8:$AL$31,Z$6))*2</f>
        <v>0</v>
      </c>
      <c r="AA198" s="239">
        <f>IF(V198="","",VLOOKUP(V198,Hormel!$AF$8:$AL$31,AA$6))*2</f>
        <v>0</v>
      </c>
      <c r="AB198" s="364">
        <v>0</v>
      </c>
      <c r="AC198" s="361">
        <v>0</v>
      </c>
      <c r="AD198" s="361">
        <v>0</v>
      </c>
      <c r="AE198" s="245">
        <v>0</v>
      </c>
      <c r="AF198" s="245">
        <v>0</v>
      </c>
      <c r="AG198" s="247">
        <f t="shared" si="7"/>
        <v>0</v>
      </c>
      <c r="AH198" s="248">
        <f t="shared" si="8"/>
        <v>0</v>
      </c>
      <c r="AI198" s="249"/>
      <c r="AJ198" s="196"/>
      <c r="AK198" s="248"/>
      <c r="AL198" s="233">
        <v>481</v>
      </c>
      <c r="AM198" s="29"/>
      <c r="AN198" s="29">
        <f>IF(C198&lt;&gt;"",1,0)</f>
        <v>0</v>
      </c>
      <c r="AU198" s="8"/>
      <c r="AV198" s="8"/>
      <c r="AW198" s="8"/>
      <c r="AX198" s="8"/>
      <c r="AY198" s="8"/>
    </row>
    <row r="199" spans="1:51" ht="13.5" customHeight="1" hidden="1">
      <c r="A199" s="189"/>
      <c r="B199" s="188"/>
      <c r="C199" s="257">
        <f>IF(D199="","",IF(C198="","",C198))</f>
      </c>
      <c r="D199" s="72"/>
      <c r="E199" s="192" t="s">
        <v>456</v>
      </c>
      <c r="F199" s="299"/>
      <c r="G199" s="135"/>
      <c r="H199" s="135"/>
      <c r="I199" s="135"/>
      <c r="J199" s="135"/>
      <c r="K199" s="135"/>
      <c r="L199" s="272"/>
      <c r="M199" s="272"/>
      <c r="N199" s="272"/>
      <c r="O199" s="272"/>
      <c r="P199" s="279"/>
      <c r="Q199" s="194">
        <f t="shared" si="6"/>
        <v>0</v>
      </c>
      <c r="R199" s="285"/>
      <c r="S199" s="282"/>
      <c r="T199" s="282"/>
      <c r="U199" s="282"/>
      <c r="V199" s="279"/>
      <c r="W199" s="237">
        <f>IF(R199="","",VLOOKUP(R199,Hormel!$AF$8:$AL$31,W$6))*2</f>
        <v>0</v>
      </c>
      <c r="X199" s="237">
        <f>IF(S199="","",VLOOKUP(S199,Hormel!$AF$8:$AL$31,X$6))*2</f>
        <v>0</v>
      </c>
      <c r="Y199" s="237">
        <f>IF(T199="","",VLOOKUP(T199,Hormel!$AF$8:$AL$31,Y$6))*2</f>
        <v>0</v>
      </c>
      <c r="Z199" s="237">
        <f>IF(U199="","",VLOOKUP(U199,Hormel!$AF$8:$AL$31,Z$6))*2</f>
        <v>0</v>
      </c>
      <c r="AA199" s="237">
        <f>IF(V199="","",VLOOKUP(V199,Hormel!$AF$8:$AL$31,AA$6))*2</f>
        <v>0</v>
      </c>
      <c r="AB199" s="362">
        <v>0</v>
      </c>
      <c r="AC199" s="359">
        <v>0</v>
      </c>
      <c r="AD199" s="359">
        <v>0</v>
      </c>
      <c r="AE199" s="135">
        <v>0</v>
      </c>
      <c r="AF199" s="135">
        <v>0</v>
      </c>
      <c r="AG199" s="223">
        <f t="shared" si="7"/>
        <v>0</v>
      </c>
      <c r="AH199" s="196">
        <f t="shared" si="8"/>
        <v>0</v>
      </c>
      <c r="AI199" s="196"/>
      <c r="AJ199" s="261" t="s">
        <v>253</v>
      </c>
      <c r="AK199" s="196">
        <f>'Team Rank Work'!$AO51</f>
        <v>0</v>
      </c>
      <c r="AL199" s="233">
        <v>482</v>
      </c>
      <c r="AM199" s="29"/>
      <c r="AN199" s="29"/>
      <c r="AU199" s="8"/>
      <c r="AV199" s="8"/>
      <c r="AW199" s="8"/>
      <c r="AX199" s="8"/>
      <c r="AY199" s="8"/>
    </row>
    <row r="200" spans="1:51" ht="13.5" customHeight="1" hidden="1">
      <c r="A200" s="189"/>
      <c r="B200" s="188"/>
      <c r="C200" s="257">
        <f>IF(D200="","",IF(C198="","",C198))</f>
      </c>
      <c r="D200" s="72"/>
      <c r="E200" s="192" t="s">
        <v>457</v>
      </c>
      <c r="F200" s="299"/>
      <c r="G200" s="135"/>
      <c r="H200" s="135"/>
      <c r="I200" s="135"/>
      <c r="J200" s="135"/>
      <c r="K200" s="135"/>
      <c r="L200" s="272"/>
      <c r="M200" s="272"/>
      <c r="N200" s="272"/>
      <c r="O200" s="272"/>
      <c r="P200" s="279"/>
      <c r="Q200" s="194">
        <f t="shared" si="6"/>
        <v>0</v>
      </c>
      <c r="R200" s="285"/>
      <c r="S200" s="282"/>
      <c r="T200" s="282"/>
      <c r="U200" s="282"/>
      <c r="V200" s="279"/>
      <c r="W200" s="237">
        <f>IF(R200="","",VLOOKUP(R200,Hormel!$AF$8:$AL$31,W$6))*2</f>
        <v>0</v>
      </c>
      <c r="X200" s="237">
        <f>IF(S200="","",VLOOKUP(S200,Hormel!$AF$8:$AL$31,X$6))*2</f>
        <v>0</v>
      </c>
      <c r="Y200" s="237">
        <f>IF(T200="","",VLOOKUP(T200,Hormel!$AF$8:$AL$31,Y$6))*2</f>
        <v>0</v>
      </c>
      <c r="Z200" s="237">
        <f>IF(U200="","",VLOOKUP(U200,Hormel!$AF$8:$AL$31,Z$6))*2</f>
        <v>0</v>
      </c>
      <c r="AA200" s="237">
        <f>IF(V200="","",VLOOKUP(V200,Hormel!$AF$8:$AL$31,AA$6))*2</f>
        <v>0</v>
      </c>
      <c r="AB200" s="362">
        <v>0</v>
      </c>
      <c r="AC200" s="359">
        <v>0</v>
      </c>
      <c r="AD200" s="359">
        <v>0</v>
      </c>
      <c r="AE200" s="135">
        <v>0</v>
      </c>
      <c r="AF200" s="135">
        <v>0</v>
      </c>
      <c r="AG200" s="223">
        <f t="shared" si="7"/>
        <v>0</v>
      </c>
      <c r="AH200" s="196">
        <f t="shared" si="8"/>
        <v>0</v>
      </c>
      <c r="AI200" s="196"/>
      <c r="AJ200" s="261" t="s">
        <v>257</v>
      </c>
      <c r="AK200" s="196">
        <f>'Team Rank Work'!$AP51</f>
        <v>0</v>
      </c>
      <c r="AL200" s="233">
        <v>483</v>
      </c>
      <c r="AM200" s="29"/>
      <c r="AN200" s="29"/>
      <c r="AO200" s="29"/>
      <c r="AU200" s="8"/>
      <c r="AV200" s="8"/>
      <c r="AW200" s="8"/>
      <c r="AX200" s="8"/>
      <c r="AY200" s="8"/>
    </row>
    <row r="201" spans="1:51" ht="13.5" customHeight="1" hidden="1" thickBot="1">
      <c r="A201" s="189"/>
      <c r="B201" s="190"/>
      <c r="C201" s="258">
        <f>IF(D201="","",IF(C198="","",C198))</f>
      </c>
      <c r="D201" s="73"/>
      <c r="E201" s="193" t="s">
        <v>458</v>
      </c>
      <c r="F201" s="300"/>
      <c r="G201" s="136"/>
      <c r="H201" s="136"/>
      <c r="I201" s="136"/>
      <c r="J201" s="136"/>
      <c r="K201" s="136"/>
      <c r="L201" s="273"/>
      <c r="M201" s="273"/>
      <c r="N201" s="273"/>
      <c r="O201" s="273"/>
      <c r="P201" s="280"/>
      <c r="Q201" s="195">
        <f t="shared" si="6"/>
        <v>0</v>
      </c>
      <c r="R201" s="286"/>
      <c r="S201" s="287"/>
      <c r="T201" s="287"/>
      <c r="U201" s="287"/>
      <c r="V201" s="280"/>
      <c r="W201" s="238">
        <f>IF(R201="","",VLOOKUP(R201,Hormel!$AF$8:$AL$31,W$6))*2</f>
        <v>0</v>
      </c>
      <c r="X201" s="238">
        <f>IF(S201="","",VLOOKUP(S201,Hormel!$AF$8:$AL$31,X$6))*2</f>
        <v>0</v>
      </c>
      <c r="Y201" s="238">
        <f>IF(T201="","",VLOOKUP(T201,Hormel!$AF$8:$AL$31,Y$6))*2</f>
        <v>0</v>
      </c>
      <c r="Z201" s="238">
        <f>IF(U201="","",VLOOKUP(U201,Hormel!$AF$8:$AL$31,Z$6))*2</f>
        <v>0</v>
      </c>
      <c r="AA201" s="238">
        <f>IF(V201="","",VLOOKUP(V201,Hormel!$AF$8:$AL$31,AA$6))*2</f>
        <v>0</v>
      </c>
      <c r="AB201" s="363">
        <v>0</v>
      </c>
      <c r="AC201" s="360">
        <v>0</v>
      </c>
      <c r="AD201" s="360">
        <v>0</v>
      </c>
      <c r="AE201" s="136">
        <v>0</v>
      </c>
      <c r="AF201" s="136">
        <v>0</v>
      </c>
      <c r="AG201" s="224">
        <f t="shared" si="7"/>
        <v>0</v>
      </c>
      <c r="AH201" s="197">
        <f t="shared" si="8"/>
        <v>0</v>
      </c>
      <c r="AI201" s="197"/>
      <c r="AJ201" s="197" t="s">
        <v>27</v>
      </c>
      <c r="AK201" s="197">
        <f>'Team Rank Work'!$AQ51</f>
        <v>0</v>
      </c>
      <c r="AL201" s="234">
        <v>484</v>
      </c>
      <c r="AM201" s="29"/>
      <c r="AN201" s="29"/>
      <c r="AO201" s="29"/>
      <c r="AU201" s="8"/>
      <c r="AV201" s="8"/>
      <c r="AW201" s="8"/>
      <c r="AX201" s="8"/>
      <c r="AY201" s="8"/>
    </row>
    <row r="202" spans="1:51" ht="13.5" customHeight="1" hidden="1">
      <c r="A202" s="189">
        <f>A198+1</f>
        <v>148</v>
      </c>
      <c r="B202" s="242" t="s">
        <v>123</v>
      </c>
      <c r="C202" s="271"/>
      <c r="D202" s="243"/>
      <c r="E202" s="244" t="s">
        <v>459</v>
      </c>
      <c r="F202" s="301"/>
      <c r="G202" s="245"/>
      <c r="H202" s="245"/>
      <c r="I202" s="245"/>
      <c r="J202" s="245"/>
      <c r="K202" s="245"/>
      <c r="L202" s="274"/>
      <c r="M202" s="274"/>
      <c r="N202" s="274"/>
      <c r="O202" s="274"/>
      <c r="P202" s="281"/>
      <c r="Q202" s="246">
        <f aca="true" t="shared" si="9" ref="Q202:Q265">SUM(N202:P202)</f>
        <v>0</v>
      </c>
      <c r="R202" s="288"/>
      <c r="S202" s="289"/>
      <c r="T202" s="289"/>
      <c r="U202" s="289"/>
      <c r="V202" s="281"/>
      <c r="W202" s="239">
        <f>IF(R202="","",VLOOKUP(R202,Hormel!$AF$8:$AL$31,W$6))*2</f>
        <v>0</v>
      </c>
      <c r="X202" s="239">
        <f>IF(S202="","",VLOOKUP(S202,Hormel!$AF$8:$AL$31,X$6))*2</f>
        <v>0</v>
      </c>
      <c r="Y202" s="239">
        <f>IF(T202="","",VLOOKUP(T202,Hormel!$AF$8:$AL$31,Y$6))*2</f>
        <v>0</v>
      </c>
      <c r="Z202" s="239">
        <f>IF(U202="","",VLOOKUP(U202,Hormel!$AF$8:$AL$31,Z$6))*2</f>
        <v>0</v>
      </c>
      <c r="AA202" s="239">
        <f>IF(V202="","",VLOOKUP(V202,Hormel!$AF$8:$AL$31,AA$6))*2</f>
        <v>0</v>
      </c>
      <c r="AB202" s="364">
        <v>0</v>
      </c>
      <c r="AC202" s="361">
        <v>0</v>
      </c>
      <c r="AD202" s="361">
        <v>0</v>
      </c>
      <c r="AE202" s="245">
        <v>0</v>
      </c>
      <c r="AF202" s="245">
        <v>0</v>
      </c>
      <c r="AG202" s="247">
        <f aca="true" t="shared" si="10" ref="AG202:AG265">COUNTIF(F202:P202,"=100")+COUNTIF(AB202:AF202,"=100")</f>
        <v>0</v>
      </c>
      <c r="AH202" s="248">
        <f aca="true" t="shared" si="11" ref="AH202:AH265">SUM(F202:P202)+SUM(AB202:AF202)</f>
        <v>0</v>
      </c>
      <c r="AI202" s="249"/>
      <c r="AJ202" s="196"/>
      <c r="AK202" s="248"/>
      <c r="AL202" s="233">
        <v>491</v>
      </c>
      <c r="AM202" s="29"/>
      <c r="AN202" s="29">
        <f>IF(C202&lt;&gt;"",1,0)</f>
        <v>0</v>
      </c>
      <c r="AO202" s="50"/>
      <c r="AU202" s="8"/>
      <c r="AV202" s="8"/>
      <c r="AW202" s="8"/>
      <c r="AX202" s="8"/>
      <c r="AY202" s="8"/>
    </row>
    <row r="203" spans="1:51" ht="13.5" customHeight="1" hidden="1">
      <c r="A203" s="189"/>
      <c r="B203" s="188"/>
      <c r="C203" s="257">
        <f>IF(D203="","",IF(C202="","",C202))</f>
      </c>
      <c r="D203" s="72"/>
      <c r="E203" s="192" t="s">
        <v>460</v>
      </c>
      <c r="F203" s="299"/>
      <c r="G203" s="135"/>
      <c r="H203" s="135"/>
      <c r="I203" s="135"/>
      <c r="J203" s="135"/>
      <c r="K203" s="135"/>
      <c r="L203" s="272"/>
      <c r="M203" s="272"/>
      <c r="N203" s="272"/>
      <c r="O203" s="272"/>
      <c r="P203" s="279"/>
      <c r="Q203" s="194">
        <f t="shared" si="9"/>
        <v>0</v>
      </c>
      <c r="R203" s="285"/>
      <c r="S203" s="282"/>
      <c r="T203" s="282"/>
      <c r="U203" s="282"/>
      <c r="V203" s="279"/>
      <c r="W203" s="237">
        <f>IF(R203="","",VLOOKUP(R203,Hormel!$AF$8:$AL$31,W$6))*2</f>
        <v>0</v>
      </c>
      <c r="X203" s="237">
        <f>IF(S203="","",VLOOKUP(S203,Hormel!$AF$8:$AL$31,X$6))*2</f>
        <v>0</v>
      </c>
      <c r="Y203" s="237">
        <f>IF(T203="","",VLOOKUP(T203,Hormel!$AF$8:$AL$31,Y$6))*2</f>
        <v>0</v>
      </c>
      <c r="Z203" s="237">
        <f>IF(U203="","",VLOOKUP(U203,Hormel!$AF$8:$AL$31,Z$6))*2</f>
        <v>0</v>
      </c>
      <c r="AA203" s="237">
        <f>IF(V203="","",VLOOKUP(V203,Hormel!$AF$8:$AL$31,AA$6))*2</f>
        <v>0</v>
      </c>
      <c r="AB203" s="362">
        <v>0</v>
      </c>
      <c r="AC203" s="359">
        <v>0</v>
      </c>
      <c r="AD203" s="359">
        <v>0</v>
      </c>
      <c r="AE203" s="135">
        <v>0</v>
      </c>
      <c r="AF203" s="135">
        <v>0</v>
      </c>
      <c r="AG203" s="223">
        <f t="shared" si="10"/>
        <v>0</v>
      </c>
      <c r="AH203" s="196">
        <f t="shared" si="11"/>
        <v>0</v>
      </c>
      <c r="AI203" s="196"/>
      <c r="AJ203" s="261" t="s">
        <v>253</v>
      </c>
      <c r="AK203" s="196">
        <f>'Team Rank Work'!$AO52</f>
        <v>0</v>
      </c>
      <c r="AL203" s="233">
        <v>492</v>
      </c>
      <c r="AM203" s="29"/>
      <c r="AN203" s="29"/>
      <c r="AO203" s="29"/>
      <c r="AU203" s="8"/>
      <c r="AV203" s="8"/>
      <c r="AW203" s="8"/>
      <c r="AX203" s="8"/>
      <c r="AY203" s="8"/>
    </row>
    <row r="204" spans="1:51" ht="13.5" customHeight="1" hidden="1">
      <c r="A204" s="189"/>
      <c r="B204" s="188"/>
      <c r="C204" s="257">
        <f>IF(D204="","",IF(C202="","",C202))</f>
      </c>
      <c r="D204" s="72"/>
      <c r="E204" s="192" t="s">
        <v>461</v>
      </c>
      <c r="F204" s="299"/>
      <c r="G204" s="135"/>
      <c r="H204" s="135"/>
      <c r="I204" s="135"/>
      <c r="J204" s="135"/>
      <c r="K204" s="135"/>
      <c r="L204" s="272"/>
      <c r="M204" s="272"/>
      <c r="N204" s="272"/>
      <c r="O204" s="272"/>
      <c r="P204" s="279"/>
      <c r="Q204" s="194">
        <f t="shared" si="9"/>
        <v>0</v>
      </c>
      <c r="R204" s="285"/>
      <c r="S204" s="282"/>
      <c r="T204" s="282"/>
      <c r="U204" s="282"/>
      <c r="V204" s="279"/>
      <c r="W204" s="237">
        <f>IF(R204="","",VLOOKUP(R204,Hormel!$AF$8:$AL$31,W$6))*2</f>
        <v>0</v>
      </c>
      <c r="X204" s="237">
        <f>IF(S204="","",VLOOKUP(S204,Hormel!$AF$8:$AL$31,X$6))*2</f>
        <v>0</v>
      </c>
      <c r="Y204" s="237">
        <f>IF(T204="","",VLOOKUP(T204,Hormel!$AF$8:$AL$31,Y$6))*2</f>
        <v>0</v>
      </c>
      <c r="Z204" s="237">
        <f>IF(U204="","",VLOOKUP(U204,Hormel!$AF$8:$AL$31,Z$6))*2</f>
        <v>0</v>
      </c>
      <c r="AA204" s="237">
        <f>IF(V204="","",VLOOKUP(V204,Hormel!$AF$8:$AL$31,AA$6))*2</f>
        <v>0</v>
      </c>
      <c r="AB204" s="362">
        <v>0</v>
      </c>
      <c r="AC204" s="359">
        <v>0</v>
      </c>
      <c r="AD204" s="359">
        <v>0</v>
      </c>
      <c r="AE204" s="135">
        <v>0</v>
      </c>
      <c r="AF204" s="135">
        <v>0</v>
      </c>
      <c r="AG204" s="223">
        <f t="shared" si="10"/>
        <v>0</v>
      </c>
      <c r="AH204" s="196">
        <f t="shared" si="11"/>
        <v>0</v>
      </c>
      <c r="AI204" s="196"/>
      <c r="AJ204" s="261" t="s">
        <v>257</v>
      </c>
      <c r="AK204" s="196">
        <f>'Team Rank Work'!$AP52</f>
        <v>0</v>
      </c>
      <c r="AL204" s="233">
        <v>493</v>
      </c>
      <c r="AM204" s="29"/>
      <c r="AN204" s="29"/>
      <c r="AO204" s="29"/>
      <c r="AU204" s="8"/>
      <c r="AV204" s="8"/>
      <c r="AW204" s="8"/>
      <c r="AX204" s="8"/>
      <c r="AY204" s="8"/>
    </row>
    <row r="205" spans="1:51" ht="13.5" customHeight="1" hidden="1" thickBot="1">
      <c r="A205" s="189"/>
      <c r="B205" s="190"/>
      <c r="C205" s="258">
        <f>IF(D205="","",IF(C202="","",C202))</f>
      </c>
      <c r="D205" s="73"/>
      <c r="E205" s="193" t="s">
        <v>462</v>
      </c>
      <c r="F205" s="300"/>
      <c r="G205" s="136"/>
      <c r="H205" s="136"/>
      <c r="I205" s="136"/>
      <c r="J205" s="136"/>
      <c r="K205" s="136"/>
      <c r="L205" s="273"/>
      <c r="M205" s="273"/>
      <c r="N205" s="273"/>
      <c r="O205" s="273"/>
      <c r="P205" s="280"/>
      <c r="Q205" s="195">
        <f t="shared" si="9"/>
        <v>0</v>
      </c>
      <c r="R205" s="286"/>
      <c r="S205" s="287"/>
      <c r="T205" s="287"/>
      <c r="U205" s="287"/>
      <c r="V205" s="280"/>
      <c r="W205" s="238">
        <f>IF(R205="","",VLOOKUP(R205,Hormel!$AF$8:$AL$31,W$6))*2</f>
        <v>0</v>
      </c>
      <c r="X205" s="238">
        <f>IF(S205="","",VLOOKUP(S205,Hormel!$AF$8:$AL$31,X$6))*2</f>
        <v>0</v>
      </c>
      <c r="Y205" s="238">
        <f>IF(T205="","",VLOOKUP(T205,Hormel!$AF$8:$AL$31,Y$6))*2</f>
        <v>0</v>
      </c>
      <c r="Z205" s="238">
        <f>IF(U205="","",VLOOKUP(U205,Hormel!$AF$8:$AL$31,Z$6))*2</f>
        <v>0</v>
      </c>
      <c r="AA205" s="238">
        <f>IF(V205="","",VLOOKUP(V205,Hormel!$AF$8:$AL$31,AA$6))*2</f>
        <v>0</v>
      </c>
      <c r="AB205" s="363">
        <v>0</v>
      </c>
      <c r="AC205" s="360">
        <v>0</v>
      </c>
      <c r="AD205" s="360">
        <v>0</v>
      </c>
      <c r="AE205" s="136">
        <v>0</v>
      </c>
      <c r="AF205" s="136">
        <v>0</v>
      </c>
      <c r="AG205" s="224">
        <f t="shared" si="10"/>
        <v>0</v>
      </c>
      <c r="AH205" s="197">
        <f t="shared" si="11"/>
        <v>0</v>
      </c>
      <c r="AI205" s="197"/>
      <c r="AJ205" s="197" t="s">
        <v>27</v>
      </c>
      <c r="AK205" s="197">
        <f>'Team Rank Work'!$AQ52</f>
        <v>0</v>
      </c>
      <c r="AL205" s="234">
        <v>494</v>
      </c>
      <c r="AM205" s="29"/>
      <c r="AN205" s="29"/>
      <c r="AO205" s="29"/>
      <c r="AU205" s="8"/>
      <c r="AV205" s="8"/>
      <c r="AW205" s="8"/>
      <c r="AX205" s="8"/>
      <c r="AY205" s="8"/>
    </row>
    <row r="206" spans="1:51" ht="13.5" customHeight="1" hidden="1">
      <c r="A206" s="189">
        <f>A202+1</f>
        <v>149</v>
      </c>
      <c r="B206" s="242" t="s">
        <v>124</v>
      </c>
      <c r="C206" s="271"/>
      <c r="D206" s="243"/>
      <c r="E206" s="244" t="s">
        <v>463</v>
      </c>
      <c r="F206" s="301"/>
      <c r="G206" s="245"/>
      <c r="H206" s="245"/>
      <c r="I206" s="245"/>
      <c r="J206" s="245"/>
      <c r="K206" s="245"/>
      <c r="L206" s="274"/>
      <c r="M206" s="274"/>
      <c r="N206" s="274"/>
      <c r="O206" s="274"/>
      <c r="P206" s="281"/>
      <c r="Q206" s="246">
        <f t="shared" si="9"/>
        <v>0</v>
      </c>
      <c r="R206" s="288"/>
      <c r="S206" s="289"/>
      <c r="T206" s="289"/>
      <c r="U206" s="289"/>
      <c r="V206" s="281"/>
      <c r="W206" s="239">
        <f>IF(R206="","",VLOOKUP(R206,Hormel!$AF$8:$AL$31,W$6))*2</f>
        <v>0</v>
      </c>
      <c r="X206" s="239">
        <f>IF(S206="","",VLOOKUP(S206,Hormel!$AF$8:$AL$31,X$6))*2</f>
        <v>0</v>
      </c>
      <c r="Y206" s="239">
        <f>IF(T206="","",VLOOKUP(T206,Hormel!$AF$8:$AL$31,Y$6))*2</f>
        <v>0</v>
      </c>
      <c r="Z206" s="239">
        <f>IF(U206="","",VLOOKUP(U206,Hormel!$AF$8:$AL$31,Z$6))*2</f>
        <v>0</v>
      </c>
      <c r="AA206" s="239">
        <f>IF(V206="","",VLOOKUP(V206,Hormel!$AF$8:$AL$31,AA$6))*2</f>
        <v>0</v>
      </c>
      <c r="AB206" s="364">
        <v>0</v>
      </c>
      <c r="AC206" s="361">
        <v>0</v>
      </c>
      <c r="AD206" s="361">
        <v>0</v>
      </c>
      <c r="AE206" s="245">
        <v>0</v>
      </c>
      <c r="AF206" s="245">
        <v>0</v>
      </c>
      <c r="AG206" s="247">
        <f t="shared" si="10"/>
        <v>0</v>
      </c>
      <c r="AH206" s="248">
        <f t="shared" si="11"/>
        <v>0</v>
      </c>
      <c r="AI206" s="249"/>
      <c r="AJ206" s="196"/>
      <c r="AK206" s="248"/>
      <c r="AL206" s="233">
        <v>501</v>
      </c>
      <c r="AM206" s="29"/>
      <c r="AN206" s="29">
        <f>IF(C206&lt;&gt;"",1,0)</f>
        <v>0</v>
      </c>
      <c r="AO206" s="50"/>
      <c r="AU206" s="8"/>
      <c r="AV206" s="8"/>
      <c r="AW206" s="8"/>
      <c r="AX206" s="8"/>
      <c r="AY206" s="8"/>
    </row>
    <row r="207" spans="1:51" ht="13.5" customHeight="1" hidden="1">
      <c r="A207" s="189"/>
      <c r="B207" s="188"/>
      <c r="C207" s="257">
        <f>IF(D207="","",IF(C206="","",C206))</f>
      </c>
      <c r="D207" s="72"/>
      <c r="E207" s="192" t="s">
        <v>464</v>
      </c>
      <c r="F207" s="299"/>
      <c r="G207" s="135"/>
      <c r="H207" s="135"/>
      <c r="I207" s="135"/>
      <c r="J207" s="135"/>
      <c r="K207" s="135"/>
      <c r="L207" s="272"/>
      <c r="M207" s="272"/>
      <c r="N207" s="272"/>
      <c r="O207" s="272"/>
      <c r="P207" s="279"/>
      <c r="Q207" s="194">
        <f t="shared" si="9"/>
        <v>0</v>
      </c>
      <c r="R207" s="285"/>
      <c r="S207" s="282"/>
      <c r="T207" s="282"/>
      <c r="U207" s="282"/>
      <c r="V207" s="279"/>
      <c r="W207" s="237">
        <f>IF(R207="","",VLOOKUP(R207,Hormel!$AF$8:$AL$31,W$6))*2</f>
        <v>0</v>
      </c>
      <c r="X207" s="237">
        <f>IF(S207="","",VLOOKUP(S207,Hormel!$AF$8:$AL$31,X$6))*2</f>
        <v>0</v>
      </c>
      <c r="Y207" s="237">
        <f>IF(T207="","",VLOOKUP(T207,Hormel!$AF$8:$AL$31,Y$6))*2</f>
        <v>0</v>
      </c>
      <c r="Z207" s="237">
        <f>IF(U207="","",VLOOKUP(U207,Hormel!$AF$8:$AL$31,Z$6))*2</f>
        <v>0</v>
      </c>
      <c r="AA207" s="237">
        <f>IF(V207="","",VLOOKUP(V207,Hormel!$AF$8:$AL$31,AA$6))*2</f>
        <v>0</v>
      </c>
      <c r="AB207" s="362">
        <v>0</v>
      </c>
      <c r="AC207" s="359">
        <v>0</v>
      </c>
      <c r="AD207" s="359">
        <v>0</v>
      </c>
      <c r="AE207" s="135">
        <v>0</v>
      </c>
      <c r="AF207" s="135">
        <v>0</v>
      </c>
      <c r="AG207" s="223">
        <f t="shared" si="10"/>
        <v>0</v>
      </c>
      <c r="AH207" s="196">
        <f t="shared" si="11"/>
        <v>0</v>
      </c>
      <c r="AI207" s="196"/>
      <c r="AJ207" s="261" t="s">
        <v>253</v>
      </c>
      <c r="AK207" s="196">
        <f>'Team Rank Work'!$AO53</f>
        <v>0</v>
      </c>
      <c r="AL207" s="233">
        <v>502</v>
      </c>
      <c r="AM207" s="29"/>
      <c r="AN207" s="29"/>
      <c r="AO207" s="29"/>
      <c r="AU207" s="8"/>
      <c r="AV207" s="8"/>
      <c r="AW207" s="8"/>
      <c r="AX207" s="8"/>
      <c r="AY207" s="8"/>
    </row>
    <row r="208" spans="1:51" ht="13.5" customHeight="1" hidden="1">
      <c r="A208" s="189"/>
      <c r="B208" s="188"/>
      <c r="C208" s="257">
        <f>IF(D208="","",IF(C206="","",C206))</f>
      </c>
      <c r="D208" s="72"/>
      <c r="E208" s="192" t="s">
        <v>465</v>
      </c>
      <c r="F208" s="299"/>
      <c r="G208" s="135"/>
      <c r="H208" s="135"/>
      <c r="I208" s="135"/>
      <c r="J208" s="135"/>
      <c r="K208" s="135"/>
      <c r="L208" s="272"/>
      <c r="M208" s="272"/>
      <c r="N208" s="272"/>
      <c r="O208" s="272"/>
      <c r="P208" s="279"/>
      <c r="Q208" s="194">
        <f t="shared" si="9"/>
        <v>0</v>
      </c>
      <c r="R208" s="285"/>
      <c r="S208" s="282"/>
      <c r="T208" s="282"/>
      <c r="U208" s="282"/>
      <c r="V208" s="279"/>
      <c r="W208" s="237">
        <f>IF(R208="","",VLOOKUP(R208,Hormel!$AF$8:$AL$31,W$6))*2</f>
        <v>0</v>
      </c>
      <c r="X208" s="237">
        <f>IF(S208="","",VLOOKUP(S208,Hormel!$AF$8:$AL$31,X$6))*2</f>
        <v>0</v>
      </c>
      <c r="Y208" s="237">
        <f>IF(T208="","",VLOOKUP(T208,Hormel!$AF$8:$AL$31,Y$6))*2</f>
        <v>0</v>
      </c>
      <c r="Z208" s="237">
        <f>IF(U208="","",VLOOKUP(U208,Hormel!$AF$8:$AL$31,Z$6))*2</f>
        <v>0</v>
      </c>
      <c r="AA208" s="237">
        <f>IF(V208="","",VLOOKUP(V208,Hormel!$AF$8:$AL$31,AA$6))*2</f>
        <v>0</v>
      </c>
      <c r="AB208" s="362">
        <v>0</v>
      </c>
      <c r="AC208" s="359">
        <v>0</v>
      </c>
      <c r="AD208" s="359">
        <v>0</v>
      </c>
      <c r="AE208" s="135">
        <v>0</v>
      </c>
      <c r="AF208" s="135">
        <v>0</v>
      </c>
      <c r="AG208" s="223">
        <f t="shared" si="10"/>
        <v>0</v>
      </c>
      <c r="AH208" s="196">
        <f t="shared" si="11"/>
        <v>0</v>
      </c>
      <c r="AI208" s="196"/>
      <c r="AJ208" s="261" t="s">
        <v>257</v>
      </c>
      <c r="AK208" s="196">
        <f>'Team Rank Work'!$AP53</f>
        <v>0</v>
      </c>
      <c r="AL208" s="233">
        <v>503</v>
      </c>
      <c r="AM208" s="29"/>
      <c r="AN208" s="29"/>
      <c r="AO208" s="29"/>
      <c r="AU208" s="8"/>
      <c r="AV208" s="8"/>
      <c r="AW208" s="8"/>
      <c r="AX208" s="8"/>
      <c r="AY208" s="8"/>
    </row>
    <row r="209" spans="1:51" ht="13.5" customHeight="1" hidden="1" thickBot="1">
      <c r="A209" s="189"/>
      <c r="B209" s="190"/>
      <c r="C209" s="258">
        <f>IF(D209="","",IF(C206="","",C206))</f>
      </c>
      <c r="D209" s="73"/>
      <c r="E209" s="193" t="s">
        <v>466</v>
      </c>
      <c r="F209" s="300"/>
      <c r="G209" s="136"/>
      <c r="H209" s="136"/>
      <c r="I209" s="136"/>
      <c r="J209" s="136"/>
      <c r="K209" s="136"/>
      <c r="L209" s="273"/>
      <c r="M209" s="273"/>
      <c r="N209" s="273"/>
      <c r="O209" s="273"/>
      <c r="P209" s="280"/>
      <c r="Q209" s="195">
        <f t="shared" si="9"/>
        <v>0</v>
      </c>
      <c r="R209" s="286"/>
      <c r="S209" s="287"/>
      <c r="T209" s="287"/>
      <c r="U209" s="287"/>
      <c r="V209" s="280"/>
      <c r="W209" s="238">
        <f>IF(R209="","",VLOOKUP(R209,Hormel!$AF$8:$AL$31,W$6))*2</f>
        <v>0</v>
      </c>
      <c r="X209" s="238">
        <f>IF(S209="","",VLOOKUP(S209,Hormel!$AF$8:$AL$31,X$6))*2</f>
        <v>0</v>
      </c>
      <c r="Y209" s="238">
        <f>IF(T209="","",VLOOKUP(T209,Hormel!$AF$8:$AL$31,Y$6))*2</f>
        <v>0</v>
      </c>
      <c r="Z209" s="238">
        <f>IF(U209="","",VLOOKUP(U209,Hormel!$AF$8:$AL$31,Z$6))*2</f>
        <v>0</v>
      </c>
      <c r="AA209" s="238">
        <f>IF(V209="","",VLOOKUP(V209,Hormel!$AF$8:$AL$31,AA$6))*2</f>
        <v>0</v>
      </c>
      <c r="AB209" s="363">
        <v>0</v>
      </c>
      <c r="AC209" s="360">
        <v>0</v>
      </c>
      <c r="AD209" s="360">
        <v>0</v>
      </c>
      <c r="AE209" s="136">
        <v>0</v>
      </c>
      <c r="AF209" s="136">
        <v>0</v>
      </c>
      <c r="AG209" s="224">
        <f t="shared" si="10"/>
        <v>0</v>
      </c>
      <c r="AH209" s="197">
        <f t="shared" si="11"/>
        <v>0</v>
      </c>
      <c r="AI209" s="197"/>
      <c r="AJ209" s="197" t="s">
        <v>27</v>
      </c>
      <c r="AK209" s="197">
        <f>'Team Rank Work'!$AQ53</f>
        <v>0</v>
      </c>
      <c r="AL209" s="234">
        <v>504</v>
      </c>
      <c r="AM209" s="29"/>
      <c r="AN209" s="29"/>
      <c r="AO209" s="29"/>
      <c r="AU209" s="8"/>
      <c r="AV209" s="8"/>
      <c r="AW209" s="8"/>
      <c r="AX209" s="8"/>
      <c r="AY209" s="8"/>
    </row>
    <row r="210" spans="1:51" ht="13.5" customHeight="1" hidden="1">
      <c r="A210" s="189">
        <f>A206+1</f>
        <v>150</v>
      </c>
      <c r="B210" s="242" t="s">
        <v>125</v>
      </c>
      <c r="C210" s="271"/>
      <c r="D210" s="243"/>
      <c r="E210" s="244" t="s">
        <v>467</v>
      </c>
      <c r="F210" s="301"/>
      <c r="G210" s="245"/>
      <c r="H210" s="245"/>
      <c r="I210" s="245"/>
      <c r="J210" s="245"/>
      <c r="K210" s="245"/>
      <c r="L210" s="274"/>
      <c r="M210" s="274"/>
      <c r="N210" s="274"/>
      <c r="O210" s="274"/>
      <c r="P210" s="281"/>
      <c r="Q210" s="246">
        <f t="shared" si="9"/>
        <v>0</v>
      </c>
      <c r="R210" s="288"/>
      <c r="S210" s="289"/>
      <c r="T210" s="289"/>
      <c r="U210" s="289"/>
      <c r="V210" s="281"/>
      <c r="W210" s="239">
        <f>IF(R210="","",VLOOKUP(R210,Hormel!$AF$8:$AL$31,W$6))*2</f>
        <v>0</v>
      </c>
      <c r="X210" s="239">
        <f>IF(S210="","",VLOOKUP(S210,Hormel!$AF$8:$AL$31,X$6))*2</f>
        <v>0</v>
      </c>
      <c r="Y210" s="239">
        <f>IF(T210="","",VLOOKUP(T210,Hormel!$AF$8:$AL$31,Y$6))*2</f>
        <v>0</v>
      </c>
      <c r="Z210" s="239">
        <f>IF(U210="","",VLOOKUP(U210,Hormel!$AF$8:$AL$31,Z$6))*2</f>
        <v>0</v>
      </c>
      <c r="AA210" s="239">
        <f>IF(V210="","",VLOOKUP(V210,Hormel!$AF$8:$AL$31,AA$6))*2</f>
        <v>0</v>
      </c>
      <c r="AB210" s="364">
        <v>0</v>
      </c>
      <c r="AC210" s="361">
        <v>0</v>
      </c>
      <c r="AD210" s="361">
        <v>0</v>
      </c>
      <c r="AE210" s="245">
        <v>0</v>
      </c>
      <c r="AF210" s="245">
        <v>0</v>
      </c>
      <c r="AG210" s="247">
        <f t="shared" si="10"/>
        <v>0</v>
      </c>
      <c r="AH210" s="248">
        <f t="shared" si="11"/>
        <v>0</v>
      </c>
      <c r="AI210" s="249"/>
      <c r="AJ210" s="196"/>
      <c r="AK210" s="248"/>
      <c r="AL210" s="233">
        <v>511</v>
      </c>
      <c r="AM210" s="29"/>
      <c r="AN210" s="29">
        <f>IF(C210&lt;&gt;"",1,0)</f>
        <v>0</v>
      </c>
      <c r="AO210" s="50"/>
      <c r="AU210" s="8"/>
      <c r="AV210" s="8"/>
      <c r="AW210" s="8"/>
      <c r="AX210" s="8"/>
      <c r="AY210" s="8"/>
    </row>
    <row r="211" spans="1:51" ht="13.5" customHeight="1" hidden="1">
      <c r="A211" s="189"/>
      <c r="B211" s="188"/>
      <c r="C211" s="257">
        <f>IF(D211="","",IF(C210="","",C210))</f>
      </c>
      <c r="D211" s="72"/>
      <c r="E211" s="192" t="s">
        <v>468</v>
      </c>
      <c r="F211" s="299"/>
      <c r="G211" s="135"/>
      <c r="H211" s="135"/>
      <c r="I211" s="135"/>
      <c r="J211" s="135"/>
      <c r="K211" s="135"/>
      <c r="L211" s="272"/>
      <c r="M211" s="272"/>
      <c r="N211" s="272"/>
      <c r="O211" s="272"/>
      <c r="P211" s="279"/>
      <c r="Q211" s="194">
        <f t="shared" si="9"/>
        <v>0</v>
      </c>
      <c r="R211" s="285"/>
      <c r="S211" s="282"/>
      <c r="T211" s="282"/>
      <c r="U211" s="282"/>
      <c r="V211" s="279"/>
      <c r="W211" s="237">
        <f>IF(R211="","",VLOOKUP(R211,Hormel!$AF$8:$AL$31,W$6))*2</f>
        <v>0</v>
      </c>
      <c r="X211" s="237">
        <f>IF(S211="","",VLOOKUP(S211,Hormel!$AF$8:$AL$31,X$6))*2</f>
        <v>0</v>
      </c>
      <c r="Y211" s="237">
        <f>IF(T211="","",VLOOKUP(T211,Hormel!$AF$8:$AL$31,Y$6))*2</f>
        <v>0</v>
      </c>
      <c r="Z211" s="237">
        <f>IF(U211="","",VLOOKUP(U211,Hormel!$AF$8:$AL$31,Z$6))*2</f>
        <v>0</v>
      </c>
      <c r="AA211" s="237">
        <f>IF(V211="","",VLOOKUP(V211,Hormel!$AF$8:$AL$31,AA$6))*2</f>
        <v>0</v>
      </c>
      <c r="AB211" s="362">
        <v>0</v>
      </c>
      <c r="AC211" s="359">
        <v>0</v>
      </c>
      <c r="AD211" s="359">
        <v>0</v>
      </c>
      <c r="AE211" s="135">
        <v>0</v>
      </c>
      <c r="AF211" s="135">
        <v>0</v>
      </c>
      <c r="AG211" s="223">
        <f t="shared" si="10"/>
        <v>0</v>
      </c>
      <c r="AH211" s="196">
        <f t="shared" si="11"/>
        <v>0</v>
      </c>
      <c r="AI211" s="196"/>
      <c r="AJ211" s="261" t="s">
        <v>253</v>
      </c>
      <c r="AK211" s="196">
        <f>'Team Rank Work'!$AO54</f>
        <v>0</v>
      </c>
      <c r="AL211" s="233">
        <v>512</v>
      </c>
      <c r="AM211" s="29"/>
      <c r="AN211" s="29"/>
      <c r="AO211" s="29"/>
      <c r="AU211" s="8"/>
      <c r="AV211" s="8"/>
      <c r="AW211" s="8"/>
      <c r="AX211" s="8"/>
      <c r="AY211" s="8"/>
    </row>
    <row r="212" spans="1:51" ht="13.5" customHeight="1" hidden="1">
      <c r="A212" s="189"/>
      <c r="B212" s="188"/>
      <c r="C212" s="257">
        <f>IF(D212="","",IF(C210="","",C210))</f>
      </c>
      <c r="D212" s="72"/>
      <c r="E212" s="192" t="s">
        <v>469</v>
      </c>
      <c r="F212" s="299"/>
      <c r="G212" s="135"/>
      <c r="H212" s="135"/>
      <c r="I212" s="135"/>
      <c r="J212" s="135"/>
      <c r="K212" s="135"/>
      <c r="L212" s="272"/>
      <c r="M212" s="272"/>
      <c r="N212" s="272"/>
      <c r="O212" s="272"/>
      <c r="P212" s="279"/>
      <c r="Q212" s="194">
        <f t="shared" si="9"/>
        <v>0</v>
      </c>
      <c r="R212" s="285"/>
      <c r="S212" s="282"/>
      <c r="T212" s="282"/>
      <c r="U212" s="282"/>
      <c r="V212" s="279"/>
      <c r="W212" s="237">
        <f>IF(R212="","",VLOOKUP(R212,Hormel!$AF$8:$AL$31,W$6))*2</f>
        <v>0</v>
      </c>
      <c r="X212" s="237">
        <f>IF(S212="","",VLOOKUP(S212,Hormel!$AF$8:$AL$31,X$6))*2</f>
        <v>0</v>
      </c>
      <c r="Y212" s="237">
        <f>IF(T212="","",VLOOKUP(T212,Hormel!$AF$8:$AL$31,Y$6))*2</f>
        <v>0</v>
      </c>
      <c r="Z212" s="237">
        <f>IF(U212="","",VLOOKUP(U212,Hormel!$AF$8:$AL$31,Z$6))*2</f>
        <v>0</v>
      </c>
      <c r="AA212" s="237">
        <f>IF(V212="","",VLOOKUP(V212,Hormel!$AF$8:$AL$31,AA$6))*2</f>
        <v>0</v>
      </c>
      <c r="AB212" s="362">
        <v>0</v>
      </c>
      <c r="AC212" s="359">
        <v>0</v>
      </c>
      <c r="AD212" s="359">
        <v>0</v>
      </c>
      <c r="AE212" s="135">
        <v>0</v>
      </c>
      <c r="AF212" s="135">
        <v>0</v>
      </c>
      <c r="AG212" s="223">
        <f t="shared" si="10"/>
        <v>0</v>
      </c>
      <c r="AH212" s="196">
        <f t="shared" si="11"/>
        <v>0</v>
      </c>
      <c r="AI212" s="196"/>
      <c r="AJ212" s="261" t="s">
        <v>257</v>
      </c>
      <c r="AK212" s="196">
        <f>'Team Rank Work'!$AP54</f>
        <v>0</v>
      </c>
      <c r="AL212" s="233">
        <v>513</v>
      </c>
      <c r="AM212" s="29"/>
      <c r="AN212" s="29"/>
      <c r="AO212" s="29"/>
      <c r="AU212" s="8"/>
      <c r="AV212" s="8"/>
      <c r="AW212" s="8"/>
      <c r="AX212" s="8"/>
      <c r="AY212" s="8"/>
    </row>
    <row r="213" spans="1:51" ht="13.5" customHeight="1" hidden="1" thickBot="1">
      <c r="A213" s="189"/>
      <c r="B213" s="190"/>
      <c r="C213" s="258">
        <f>IF(D213="","",IF(C210="","",C210))</f>
      </c>
      <c r="D213" s="73"/>
      <c r="E213" s="193" t="s">
        <v>470</v>
      </c>
      <c r="F213" s="300"/>
      <c r="G213" s="136"/>
      <c r="H213" s="136"/>
      <c r="I213" s="136"/>
      <c r="J213" s="136"/>
      <c r="K213" s="136"/>
      <c r="L213" s="273"/>
      <c r="M213" s="273"/>
      <c r="N213" s="273"/>
      <c r="O213" s="273"/>
      <c r="P213" s="280"/>
      <c r="Q213" s="195">
        <f t="shared" si="9"/>
        <v>0</v>
      </c>
      <c r="R213" s="286"/>
      <c r="S213" s="287"/>
      <c r="T213" s="287"/>
      <c r="U213" s="287"/>
      <c r="V213" s="280"/>
      <c r="W213" s="238">
        <f>IF(R213="","",VLOOKUP(R213,Hormel!$AF$8:$AL$31,W$6))*2</f>
        <v>0</v>
      </c>
      <c r="X213" s="238">
        <f>IF(S213="","",VLOOKUP(S213,Hormel!$AF$8:$AL$31,X$6))*2</f>
        <v>0</v>
      </c>
      <c r="Y213" s="238">
        <f>IF(T213="","",VLOOKUP(T213,Hormel!$AF$8:$AL$31,Y$6))*2</f>
        <v>0</v>
      </c>
      <c r="Z213" s="238">
        <f>IF(U213="","",VLOOKUP(U213,Hormel!$AF$8:$AL$31,Z$6))*2</f>
        <v>0</v>
      </c>
      <c r="AA213" s="238">
        <f>IF(V213="","",VLOOKUP(V213,Hormel!$AF$8:$AL$31,AA$6))*2</f>
        <v>0</v>
      </c>
      <c r="AB213" s="363">
        <v>0</v>
      </c>
      <c r="AC213" s="360">
        <v>0</v>
      </c>
      <c r="AD213" s="360">
        <v>0</v>
      </c>
      <c r="AE213" s="136">
        <v>0</v>
      </c>
      <c r="AF213" s="136">
        <v>0</v>
      </c>
      <c r="AG213" s="224">
        <f t="shared" si="10"/>
        <v>0</v>
      </c>
      <c r="AH213" s="197">
        <f t="shared" si="11"/>
        <v>0</v>
      </c>
      <c r="AI213" s="197"/>
      <c r="AJ213" s="197" t="s">
        <v>27</v>
      </c>
      <c r="AK213" s="197">
        <f>'Team Rank Work'!$AQ54</f>
        <v>0</v>
      </c>
      <c r="AL213" s="234">
        <v>514</v>
      </c>
      <c r="AM213" s="29"/>
      <c r="AN213" s="29"/>
      <c r="AO213" s="29"/>
      <c r="AU213" s="8"/>
      <c r="AV213" s="8"/>
      <c r="AW213" s="8"/>
      <c r="AX213" s="8"/>
      <c r="AY213" s="8"/>
    </row>
    <row r="214" spans="1:51" ht="13.5" customHeight="1" hidden="1">
      <c r="A214" s="189">
        <f>A210+1</f>
        <v>151</v>
      </c>
      <c r="B214" s="242" t="s">
        <v>126</v>
      </c>
      <c r="C214" s="271"/>
      <c r="D214" s="243"/>
      <c r="E214" s="244" t="s">
        <v>471</v>
      </c>
      <c r="F214" s="301"/>
      <c r="G214" s="245"/>
      <c r="H214" s="245"/>
      <c r="I214" s="245"/>
      <c r="J214" s="245"/>
      <c r="K214" s="245"/>
      <c r="L214" s="274"/>
      <c r="M214" s="274"/>
      <c r="N214" s="274"/>
      <c r="O214" s="274"/>
      <c r="P214" s="281"/>
      <c r="Q214" s="246">
        <f t="shared" si="9"/>
        <v>0</v>
      </c>
      <c r="R214" s="288"/>
      <c r="S214" s="289"/>
      <c r="T214" s="289"/>
      <c r="U214" s="289"/>
      <c r="V214" s="281"/>
      <c r="W214" s="239">
        <f>IF(R214="","",VLOOKUP(R214,Hormel!$AF$8:$AL$31,W$6))*2</f>
        <v>0</v>
      </c>
      <c r="X214" s="239">
        <f>IF(S214="","",VLOOKUP(S214,Hormel!$AF$8:$AL$31,X$6))*2</f>
        <v>0</v>
      </c>
      <c r="Y214" s="239">
        <f>IF(T214="","",VLOOKUP(T214,Hormel!$AF$8:$AL$31,Y$6))*2</f>
        <v>0</v>
      </c>
      <c r="Z214" s="239">
        <f>IF(U214="","",VLOOKUP(U214,Hormel!$AF$8:$AL$31,Z$6))*2</f>
        <v>0</v>
      </c>
      <c r="AA214" s="239">
        <f>IF(V214="","",VLOOKUP(V214,Hormel!$AF$8:$AL$31,AA$6))*2</f>
        <v>0</v>
      </c>
      <c r="AB214" s="364">
        <v>0</v>
      </c>
      <c r="AC214" s="361">
        <v>0</v>
      </c>
      <c r="AD214" s="361">
        <v>0</v>
      </c>
      <c r="AE214" s="245">
        <v>0</v>
      </c>
      <c r="AF214" s="245">
        <v>0</v>
      </c>
      <c r="AG214" s="247">
        <f t="shared" si="10"/>
        <v>0</v>
      </c>
      <c r="AH214" s="248">
        <f t="shared" si="11"/>
        <v>0</v>
      </c>
      <c r="AI214" s="249"/>
      <c r="AJ214" s="196"/>
      <c r="AK214" s="248"/>
      <c r="AL214" s="233">
        <v>521</v>
      </c>
      <c r="AM214" s="29"/>
      <c r="AN214" s="29">
        <f>IF(C214&lt;&gt;"",1,0)</f>
        <v>0</v>
      </c>
      <c r="AO214" s="50"/>
      <c r="AU214" s="8"/>
      <c r="AV214" s="8"/>
      <c r="AW214" s="8"/>
      <c r="AX214" s="8"/>
      <c r="AY214" s="8"/>
    </row>
    <row r="215" spans="1:51" ht="13.5" customHeight="1" hidden="1">
      <c r="A215" s="189"/>
      <c r="B215" s="188"/>
      <c r="C215" s="257">
        <f>IF(D215="","",IF(C214="","",C214))</f>
      </c>
      <c r="D215" s="72"/>
      <c r="E215" s="192" t="s">
        <v>472</v>
      </c>
      <c r="F215" s="299"/>
      <c r="G215" s="135"/>
      <c r="H215" s="135"/>
      <c r="I215" s="135"/>
      <c r="J215" s="135"/>
      <c r="K215" s="135"/>
      <c r="L215" s="272"/>
      <c r="M215" s="272"/>
      <c r="N215" s="272"/>
      <c r="O215" s="272"/>
      <c r="P215" s="279"/>
      <c r="Q215" s="194">
        <f t="shared" si="9"/>
        <v>0</v>
      </c>
      <c r="R215" s="285"/>
      <c r="S215" s="282"/>
      <c r="T215" s="282"/>
      <c r="U215" s="282"/>
      <c r="V215" s="279"/>
      <c r="W215" s="237">
        <f>IF(R215="","",VLOOKUP(R215,Hormel!$AF$8:$AL$31,W$6))*2</f>
        <v>0</v>
      </c>
      <c r="X215" s="237">
        <f>IF(S215="","",VLOOKUP(S215,Hormel!$AF$8:$AL$31,X$6))*2</f>
        <v>0</v>
      </c>
      <c r="Y215" s="237">
        <f>IF(T215="","",VLOOKUP(T215,Hormel!$AF$8:$AL$31,Y$6))*2</f>
        <v>0</v>
      </c>
      <c r="Z215" s="237">
        <f>IF(U215="","",VLOOKUP(U215,Hormel!$AF$8:$AL$31,Z$6))*2</f>
        <v>0</v>
      </c>
      <c r="AA215" s="237">
        <f>IF(V215="","",VLOOKUP(V215,Hormel!$AF$8:$AL$31,AA$6))*2</f>
        <v>0</v>
      </c>
      <c r="AB215" s="362">
        <v>0</v>
      </c>
      <c r="AC215" s="359">
        <v>0</v>
      </c>
      <c r="AD215" s="359">
        <v>0</v>
      </c>
      <c r="AE215" s="135">
        <v>0</v>
      </c>
      <c r="AF215" s="135">
        <v>0</v>
      </c>
      <c r="AG215" s="223">
        <f t="shared" si="10"/>
        <v>0</v>
      </c>
      <c r="AH215" s="196">
        <f t="shared" si="11"/>
        <v>0</v>
      </c>
      <c r="AI215" s="196"/>
      <c r="AJ215" s="261" t="s">
        <v>253</v>
      </c>
      <c r="AK215" s="196">
        <f>'Team Rank Work'!$AO55</f>
        <v>0</v>
      </c>
      <c r="AL215" s="233">
        <v>522</v>
      </c>
      <c r="AM215" s="29"/>
      <c r="AN215" s="29"/>
      <c r="AO215" s="29"/>
      <c r="AU215" s="8"/>
      <c r="AV215" s="8"/>
      <c r="AW215" s="8"/>
      <c r="AX215" s="8"/>
      <c r="AY215" s="8"/>
    </row>
    <row r="216" spans="1:51" ht="13.5" customHeight="1" hidden="1">
      <c r="A216" s="189"/>
      <c r="B216" s="188"/>
      <c r="C216" s="257">
        <f>IF(D216="","",IF(C214="","",C214))</f>
      </c>
      <c r="D216" s="72"/>
      <c r="E216" s="192" t="s">
        <v>473</v>
      </c>
      <c r="F216" s="299"/>
      <c r="G216" s="135"/>
      <c r="H216" s="135"/>
      <c r="I216" s="135"/>
      <c r="J216" s="135"/>
      <c r="K216" s="135"/>
      <c r="L216" s="272"/>
      <c r="M216" s="272"/>
      <c r="N216" s="272"/>
      <c r="O216" s="272"/>
      <c r="P216" s="279"/>
      <c r="Q216" s="194">
        <f t="shared" si="9"/>
        <v>0</v>
      </c>
      <c r="R216" s="285"/>
      <c r="S216" s="282"/>
      <c r="T216" s="282"/>
      <c r="U216" s="282"/>
      <c r="V216" s="279"/>
      <c r="W216" s="237">
        <f>IF(R216="","",VLOOKUP(R216,Hormel!$AF$8:$AL$31,W$6))*2</f>
        <v>0</v>
      </c>
      <c r="X216" s="237">
        <f>IF(S216="","",VLOOKUP(S216,Hormel!$AF$8:$AL$31,X$6))*2</f>
        <v>0</v>
      </c>
      <c r="Y216" s="237">
        <f>IF(T216="","",VLOOKUP(T216,Hormel!$AF$8:$AL$31,Y$6))*2</f>
        <v>0</v>
      </c>
      <c r="Z216" s="237">
        <f>IF(U216="","",VLOOKUP(U216,Hormel!$AF$8:$AL$31,Z$6))*2</f>
        <v>0</v>
      </c>
      <c r="AA216" s="237">
        <f>IF(V216="","",VLOOKUP(V216,Hormel!$AF$8:$AL$31,AA$6))*2</f>
        <v>0</v>
      </c>
      <c r="AB216" s="362">
        <v>0</v>
      </c>
      <c r="AC216" s="359">
        <v>0</v>
      </c>
      <c r="AD216" s="359">
        <v>0</v>
      </c>
      <c r="AE216" s="135">
        <v>0</v>
      </c>
      <c r="AF216" s="135">
        <v>0</v>
      </c>
      <c r="AG216" s="223">
        <f t="shared" si="10"/>
        <v>0</v>
      </c>
      <c r="AH216" s="196">
        <f t="shared" si="11"/>
        <v>0</v>
      </c>
      <c r="AI216" s="196"/>
      <c r="AJ216" s="261" t="s">
        <v>257</v>
      </c>
      <c r="AK216" s="196">
        <f>'Team Rank Work'!$AP55</f>
        <v>0</v>
      </c>
      <c r="AL216" s="233">
        <v>523</v>
      </c>
      <c r="AM216" s="29"/>
      <c r="AN216" s="29"/>
      <c r="AU216" s="8"/>
      <c r="AV216" s="8"/>
      <c r="AW216" s="8"/>
      <c r="AX216" s="8"/>
      <c r="AY216" s="8"/>
    </row>
    <row r="217" spans="1:51" ht="13.5" customHeight="1" hidden="1" thickBot="1">
      <c r="A217" s="189"/>
      <c r="B217" s="190"/>
      <c r="C217" s="258">
        <f>IF(D217="","",IF(C214="","",C214))</f>
      </c>
      <c r="D217" s="73"/>
      <c r="E217" s="193" t="s">
        <v>474</v>
      </c>
      <c r="F217" s="300"/>
      <c r="G217" s="136"/>
      <c r="H217" s="136"/>
      <c r="I217" s="136"/>
      <c r="J217" s="136"/>
      <c r="K217" s="136"/>
      <c r="L217" s="273"/>
      <c r="M217" s="273"/>
      <c r="N217" s="273"/>
      <c r="O217" s="273"/>
      <c r="P217" s="280"/>
      <c r="Q217" s="195">
        <f t="shared" si="9"/>
        <v>0</v>
      </c>
      <c r="R217" s="286"/>
      <c r="S217" s="287"/>
      <c r="T217" s="287"/>
      <c r="U217" s="287"/>
      <c r="V217" s="280"/>
      <c r="W217" s="238">
        <f>IF(R217="","",VLOOKUP(R217,Hormel!$AF$8:$AL$31,W$6))*2</f>
        <v>0</v>
      </c>
      <c r="X217" s="238">
        <f>IF(S217="","",VLOOKUP(S217,Hormel!$AF$8:$AL$31,X$6))*2</f>
        <v>0</v>
      </c>
      <c r="Y217" s="238">
        <f>IF(T217="","",VLOOKUP(T217,Hormel!$AF$8:$AL$31,Y$6))*2</f>
        <v>0</v>
      </c>
      <c r="Z217" s="238">
        <f>IF(U217="","",VLOOKUP(U217,Hormel!$AF$8:$AL$31,Z$6))*2</f>
        <v>0</v>
      </c>
      <c r="AA217" s="238">
        <f>IF(V217="","",VLOOKUP(V217,Hormel!$AF$8:$AL$31,AA$6))*2</f>
        <v>0</v>
      </c>
      <c r="AB217" s="363">
        <v>0</v>
      </c>
      <c r="AC217" s="360">
        <v>0</v>
      </c>
      <c r="AD217" s="360">
        <v>0</v>
      </c>
      <c r="AE217" s="136">
        <v>0</v>
      </c>
      <c r="AF217" s="136">
        <v>0</v>
      </c>
      <c r="AG217" s="224">
        <f t="shared" si="10"/>
        <v>0</v>
      </c>
      <c r="AH217" s="197">
        <f t="shared" si="11"/>
        <v>0</v>
      </c>
      <c r="AI217" s="197"/>
      <c r="AJ217" s="197" t="s">
        <v>27</v>
      </c>
      <c r="AK217" s="197">
        <f>'Team Rank Work'!$AQ55</f>
        <v>0</v>
      </c>
      <c r="AL217" s="234">
        <v>524</v>
      </c>
      <c r="AM217" s="29"/>
      <c r="AN217" s="29"/>
      <c r="AU217" s="8"/>
      <c r="AV217" s="8"/>
      <c r="AW217" s="8"/>
      <c r="AX217" s="8"/>
      <c r="AY217" s="8"/>
    </row>
    <row r="218" spans="1:51" ht="13.5" customHeight="1" hidden="1">
      <c r="A218" s="189">
        <f>A214+1</f>
        <v>152</v>
      </c>
      <c r="B218" s="242" t="s">
        <v>127</v>
      </c>
      <c r="C218" s="271"/>
      <c r="D218" s="243"/>
      <c r="E218" s="244" t="s">
        <v>475</v>
      </c>
      <c r="F218" s="301"/>
      <c r="G218" s="245"/>
      <c r="H218" s="245"/>
      <c r="I218" s="245"/>
      <c r="J218" s="245"/>
      <c r="K218" s="245"/>
      <c r="L218" s="274"/>
      <c r="M218" s="274"/>
      <c r="N218" s="274"/>
      <c r="O218" s="274"/>
      <c r="P218" s="281"/>
      <c r="Q218" s="246">
        <f t="shared" si="9"/>
        <v>0</v>
      </c>
      <c r="R218" s="288"/>
      <c r="S218" s="289"/>
      <c r="T218" s="289"/>
      <c r="U218" s="289"/>
      <c r="V218" s="281"/>
      <c r="W218" s="239">
        <f>IF(R218="","",VLOOKUP(R218,Hormel!$AF$8:$AL$31,W$6))*2</f>
        <v>0</v>
      </c>
      <c r="X218" s="239">
        <f>IF(S218="","",VLOOKUP(S218,Hormel!$AF$8:$AL$31,X$6))*2</f>
        <v>0</v>
      </c>
      <c r="Y218" s="239">
        <f>IF(T218="","",VLOOKUP(T218,Hormel!$AF$8:$AL$31,Y$6))*2</f>
        <v>0</v>
      </c>
      <c r="Z218" s="239">
        <f>IF(U218="","",VLOOKUP(U218,Hormel!$AF$8:$AL$31,Z$6))*2</f>
        <v>0</v>
      </c>
      <c r="AA218" s="239">
        <f>IF(V218="","",VLOOKUP(V218,Hormel!$AF$8:$AL$31,AA$6))*2</f>
        <v>0</v>
      </c>
      <c r="AB218" s="364">
        <v>0</v>
      </c>
      <c r="AC218" s="361">
        <v>0</v>
      </c>
      <c r="AD218" s="361">
        <v>0</v>
      </c>
      <c r="AE218" s="245">
        <v>0</v>
      </c>
      <c r="AF218" s="245">
        <v>0</v>
      </c>
      <c r="AG218" s="247">
        <f t="shared" si="10"/>
        <v>0</v>
      </c>
      <c r="AH218" s="248">
        <f t="shared" si="11"/>
        <v>0</v>
      </c>
      <c r="AI218" s="249"/>
      <c r="AJ218" s="196"/>
      <c r="AK218" s="248"/>
      <c r="AL218" s="233">
        <v>531</v>
      </c>
      <c r="AM218" s="29"/>
      <c r="AN218" s="29">
        <f>IF(C218&lt;&gt;"",1,0)</f>
        <v>0</v>
      </c>
      <c r="AU218" s="8"/>
      <c r="AV218" s="8"/>
      <c r="AW218" s="8"/>
      <c r="AX218" s="8"/>
      <c r="AY218" s="8"/>
    </row>
    <row r="219" spans="1:51" ht="13.5" customHeight="1" hidden="1">
      <c r="A219" s="189"/>
      <c r="B219" s="188"/>
      <c r="C219" s="257">
        <f>IF(D219="","",IF(C218="","",C218))</f>
      </c>
      <c r="D219" s="72"/>
      <c r="E219" s="192" t="s">
        <v>476</v>
      </c>
      <c r="F219" s="299"/>
      <c r="G219" s="135"/>
      <c r="H219" s="135"/>
      <c r="I219" s="135"/>
      <c r="J219" s="135"/>
      <c r="K219" s="135"/>
      <c r="L219" s="272"/>
      <c r="M219" s="272"/>
      <c r="N219" s="272"/>
      <c r="O219" s="272"/>
      <c r="P219" s="279"/>
      <c r="Q219" s="194">
        <f t="shared" si="9"/>
        <v>0</v>
      </c>
      <c r="R219" s="285"/>
      <c r="S219" s="282"/>
      <c r="T219" s="282"/>
      <c r="U219" s="282"/>
      <c r="V219" s="279"/>
      <c r="W219" s="237">
        <f>IF(R219="","",VLOOKUP(R219,Hormel!$AF$8:$AL$31,W$6))*2</f>
        <v>0</v>
      </c>
      <c r="X219" s="237">
        <f>IF(S219="","",VLOOKUP(S219,Hormel!$AF$8:$AL$31,X$6))*2</f>
        <v>0</v>
      </c>
      <c r="Y219" s="237">
        <f>IF(T219="","",VLOOKUP(T219,Hormel!$AF$8:$AL$31,Y$6))*2</f>
        <v>0</v>
      </c>
      <c r="Z219" s="237">
        <f>IF(U219="","",VLOOKUP(U219,Hormel!$AF$8:$AL$31,Z$6))*2</f>
        <v>0</v>
      </c>
      <c r="AA219" s="237">
        <f>IF(V219="","",VLOOKUP(V219,Hormel!$AF$8:$AL$31,AA$6))*2</f>
        <v>0</v>
      </c>
      <c r="AB219" s="362">
        <v>0</v>
      </c>
      <c r="AC219" s="359">
        <v>0</v>
      </c>
      <c r="AD219" s="359">
        <v>0</v>
      </c>
      <c r="AE219" s="135">
        <v>0</v>
      </c>
      <c r="AF219" s="135">
        <v>0</v>
      </c>
      <c r="AG219" s="223">
        <f t="shared" si="10"/>
        <v>0</v>
      </c>
      <c r="AH219" s="196">
        <f t="shared" si="11"/>
        <v>0</v>
      </c>
      <c r="AI219" s="196"/>
      <c r="AJ219" s="261" t="s">
        <v>253</v>
      </c>
      <c r="AK219" s="196">
        <f>'Team Rank Work'!$AO56</f>
        <v>0</v>
      </c>
      <c r="AL219" s="233">
        <v>532</v>
      </c>
      <c r="AM219" s="29"/>
      <c r="AN219" s="29"/>
      <c r="AU219" s="8"/>
      <c r="AV219" s="8"/>
      <c r="AW219" s="8"/>
      <c r="AX219" s="8"/>
      <c r="AY219" s="8"/>
    </row>
    <row r="220" spans="1:51" ht="13.5" customHeight="1" hidden="1">
      <c r="A220" s="189"/>
      <c r="B220" s="188"/>
      <c r="C220" s="257">
        <f>IF(D220="","",IF(C218="","",C218))</f>
      </c>
      <c r="D220" s="72"/>
      <c r="E220" s="192" t="s">
        <v>477</v>
      </c>
      <c r="F220" s="299"/>
      <c r="G220" s="135"/>
      <c r="H220" s="135"/>
      <c r="I220" s="135"/>
      <c r="J220" s="135"/>
      <c r="K220" s="135"/>
      <c r="L220" s="272"/>
      <c r="M220" s="272"/>
      <c r="N220" s="272"/>
      <c r="O220" s="272"/>
      <c r="P220" s="279"/>
      <c r="Q220" s="194">
        <f t="shared" si="9"/>
        <v>0</v>
      </c>
      <c r="R220" s="285"/>
      <c r="S220" s="282"/>
      <c r="T220" s="282"/>
      <c r="U220" s="282"/>
      <c r="V220" s="279"/>
      <c r="W220" s="237">
        <f>IF(R220="","",VLOOKUP(R220,Hormel!$AF$8:$AL$31,W$6))*2</f>
        <v>0</v>
      </c>
      <c r="X220" s="237">
        <f>IF(S220="","",VLOOKUP(S220,Hormel!$AF$8:$AL$31,X$6))*2</f>
        <v>0</v>
      </c>
      <c r="Y220" s="237">
        <f>IF(T220="","",VLOOKUP(T220,Hormel!$AF$8:$AL$31,Y$6))*2</f>
        <v>0</v>
      </c>
      <c r="Z220" s="237">
        <f>IF(U220="","",VLOOKUP(U220,Hormel!$AF$8:$AL$31,Z$6))*2</f>
        <v>0</v>
      </c>
      <c r="AA220" s="237">
        <f>IF(V220="","",VLOOKUP(V220,Hormel!$AF$8:$AL$31,AA$6))*2</f>
        <v>0</v>
      </c>
      <c r="AB220" s="362">
        <v>0</v>
      </c>
      <c r="AC220" s="359">
        <v>0</v>
      </c>
      <c r="AD220" s="359">
        <v>0</v>
      </c>
      <c r="AE220" s="135">
        <v>0</v>
      </c>
      <c r="AF220" s="135">
        <v>0</v>
      </c>
      <c r="AG220" s="223">
        <f t="shared" si="10"/>
        <v>0</v>
      </c>
      <c r="AH220" s="196">
        <f t="shared" si="11"/>
        <v>0</v>
      </c>
      <c r="AI220" s="196"/>
      <c r="AJ220" s="261" t="s">
        <v>257</v>
      </c>
      <c r="AK220" s="196">
        <f>'Team Rank Work'!$AP56</f>
        <v>0</v>
      </c>
      <c r="AL220" s="233">
        <v>533</v>
      </c>
      <c r="AM220" s="29"/>
      <c r="AN220" s="29"/>
      <c r="AO220" s="29"/>
      <c r="AU220" s="8"/>
      <c r="AV220" s="8"/>
      <c r="AW220" s="8"/>
      <c r="AX220" s="8"/>
      <c r="AY220" s="8"/>
    </row>
    <row r="221" spans="1:51" ht="13.5" customHeight="1" hidden="1" thickBot="1">
      <c r="A221" s="189"/>
      <c r="B221" s="190"/>
      <c r="C221" s="258">
        <f>IF(D221="","",IF(C218="","",C218))</f>
      </c>
      <c r="D221" s="73"/>
      <c r="E221" s="193" t="s">
        <v>478</v>
      </c>
      <c r="F221" s="300"/>
      <c r="G221" s="136"/>
      <c r="H221" s="136"/>
      <c r="I221" s="136"/>
      <c r="J221" s="136"/>
      <c r="K221" s="136"/>
      <c r="L221" s="273"/>
      <c r="M221" s="273"/>
      <c r="N221" s="273"/>
      <c r="O221" s="273"/>
      <c r="P221" s="280"/>
      <c r="Q221" s="195">
        <f t="shared" si="9"/>
        <v>0</v>
      </c>
      <c r="R221" s="286"/>
      <c r="S221" s="287"/>
      <c r="T221" s="287"/>
      <c r="U221" s="287"/>
      <c r="V221" s="280"/>
      <c r="W221" s="238">
        <f>IF(R221="","",VLOOKUP(R221,Hormel!$AF$8:$AL$31,W$6))*2</f>
        <v>0</v>
      </c>
      <c r="X221" s="238">
        <f>IF(S221="","",VLOOKUP(S221,Hormel!$AF$8:$AL$31,X$6))*2</f>
        <v>0</v>
      </c>
      <c r="Y221" s="238">
        <f>IF(T221="","",VLOOKUP(T221,Hormel!$AF$8:$AL$31,Y$6))*2</f>
        <v>0</v>
      </c>
      <c r="Z221" s="238">
        <f>IF(U221="","",VLOOKUP(U221,Hormel!$AF$8:$AL$31,Z$6))*2</f>
        <v>0</v>
      </c>
      <c r="AA221" s="238">
        <f>IF(V221="","",VLOOKUP(V221,Hormel!$AF$8:$AL$31,AA$6))*2</f>
        <v>0</v>
      </c>
      <c r="AB221" s="363">
        <v>0</v>
      </c>
      <c r="AC221" s="360">
        <v>0</v>
      </c>
      <c r="AD221" s="360">
        <v>0</v>
      </c>
      <c r="AE221" s="136">
        <v>0</v>
      </c>
      <c r="AF221" s="136">
        <v>0</v>
      </c>
      <c r="AG221" s="224">
        <f t="shared" si="10"/>
        <v>0</v>
      </c>
      <c r="AH221" s="197">
        <f t="shared" si="11"/>
        <v>0</v>
      </c>
      <c r="AI221" s="197"/>
      <c r="AJ221" s="197" t="s">
        <v>27</v>
      </c>
      <c r="AK221" s="197">
        <f>'Team Rank Work'!$AQ56</f>
        <v>0</v>
      </c>
      <c r="AL221" s="234">
        <v>534</v>
      </c>
      <c r="AM221" s="29"/>
      <c r="AN221" s="29"/>
      <c r="AO221" s="29"/>
      <c r="AU221" s="8"/>
      <c r="AV221" s="8"/>
      <c r="AW221" s="8"/>
      <c r="AX221" s="8"/>
      <c r="AY221" s="8"/>
    </row>
    <row r="222" spans="1:51" ht="13.5" customHeight="1" hidden="1">
      <c r="A222" s="189">
        <f>A218+1</f>
        <v>153</v>
      </c>
      <c r="B222" s="242" t="s">
        <v>128</v>
      </c>
      <c r="C222" s="271"/>
      <c r="D222" s="243"/>
      <c r="E222" s="244" t="s">
        <v>479</v>
      </c>
      <c r="F222" s="301"/>
      <c r="G222" s="245"/>
      <c r="H222" s="245"/>
      <c r="I222" s="245"/>
      <c r="J222" s="245"/>
      <c r="K222" s="245"/>
      <c r="L222" s="274"/>
      <c r="M222" s="274"/>
      <c r="N222" s="274"/>
      <c r="O222" s="274"/>
      <c r="P222" s="281"/>
      <c r="Q222" s="246">
        <f t="shared" si="9"/>
        <v>0</v>
      </c>
      <c r="R222" s="288"/>
      <c r="S222" s="289"/>
      <c r="T222" s="289"/>
      <c r="U222" s="289"/>
      <c r="V222" s="281"/>
      <c r="W222" s="239">
        <f>IF(R222="","",VLOOKUP(R222,Hormel!$AF$8:$AL$31,W$6))*2</f>
        <v>0</v>
      </c>
      <c r="X222" s="239">
        <f>IF(S222="","",VLOOKUP(S222,Hormel!$AF$8:$AL$31,X$6))*2</f>
        <v>0</v>
      </c>
      <c r="Y222" s="239">
        <f>IF(T222="","",VLOOKUP(T222,Hormel!$AF$8:$AL$31,Y$6))*2</f>
        <v>0</v>
      </c>
      <c r="Z222" s="239">
        <f>IF(U222="","",VLOOKUP(U222,Hormel!$AF$8:$AL$31,Z$6))*2</f>
        <v>0</v>
      </c>
      <c r="AA222" s="239">
        <f>IF(V222="","",VLOOKUP(V222,Hormel!$AF$8:$AL$31,AA$6))*2</f>
        <v>0</v>
      </c>
      <c r="AB222" s="364">
        <v>0</v>
      </c>
      <c r="AC222" s="361">
        <v>0</v>
      </c>
      <c r="AD222" s="361">
        <v>0</v>
      </c>
      <c r="AE222" s="245">
        <v>0</v>
      </c>
      <c r="AF222" s="245">
        <v>0</v>
      </c>
      <c r="AG222" s="247">
        <f t="shared" si="10"/>
        <v>0</v>
      </c>
      <c r="AH222" s="248">
        <f t="shared" si="11"/>
        <v>0</v>
      </c>
      <c r="AI222" s="249"/>
      <c r="AJ222" s="196"/>
      <c r="AK222" s="248"/>
      <c r="AL222" s="233">
        <v>541</v>
      </c>
      <c r="AM222" s="29"/>
      <c r="AN222" s="29">
        <f>IF(C222&lt;&gt;"",1,0)</f>
        <v>0</v>
      </c>
      <c r="AO222" s="50"/>
      <c r="AU222" s="8"/>
      <c r="AV222" s="8"/>
      <c r="AW222" s="8"/>
      <c r="AX222" s="8"/>
      <c r="AY222" s="8"/>
    </row>
    <row r="223" spans="1:51" ht="13.5" customHeight="1" hidden="1">
      <c r="A223" s="189"/>
      <c r="B223" s="188"/>
      <c r="C223" s="257">
        <f>IF(D223="","",IF(C222="","",C222))</f>
      </c>
      <c r="D223" s="72"/>
      <c r="E223" s="192" t="s">
        <v>480</v>
      </c>
      <c r="F223" s="299"/>
      <c r="G223" s="135"/>
      <c r="H223" s="135"/>
      <c r="I223" s="135"/>
      <c r="J223" s="135"/>
      <c r="K223" s="135"/>
      <c r="L223" s="272"/>
      <c r="M223" s="272"/>
      <c r="N223" s="272"/>
      <c r="O223" s="272"/>
      <c r="P223" s="279"/>
      <c r="Q223" s="194">
        <f t="shared" si="9"/>
        <v>0</v>
      </c>
      <c r="R223" s="285"/>
      <c r="S223" s="282"/>
      <c r="T223" s="282"/>
      <c r="U223" s="282"/>
      <c r="V223" s="279"/>
      <c r="W223" s="237">
        <f>IF(R223="","",VLOOKUP(R223,Hormel!$AF$8:$AL$31,W$6))*2</f>
        <v>0</v>
      </c>
      <c r="X223" s="237">
        <f>IF(S223="","",VLOOKUP(S223,Hormel!$AF$8:$AL$31,X$6))*2</f>
        <v>0</v>
      </c>
      <c r="Y223" s="237">
        <f>IF(T223="","",VLOOKUP(T223,Hormel!$AF$8:$AL$31,Y$6))*2</f>
        <v>0</v>
      </c>
      <c r="Z223" s="237">
        <f>IF(U223="","",VLOOKUP(U223,Hormel!$AF$8:$AL$31,Z$6))*2</f>
        <v>0</v>
      </c>
      <c r="AA223" s="237">
        <f>IF(V223="","",VLOOKUP(V223,Hormel!$AF$8:$AL$31,AA$6))*2</f>
        <v>0</v>
      </c>
      <c r="AB223" s="362">
        <v>0</v>
      </c>
      <c r="AC223" s="359">
        <v>0</v>
      </c>
      <c r="AD223" s="359">
        <v>0</v>
      </c>
      <c r="AE223" s="135">
        <v>0</v>
      </c>
      <c r="AF223" s="135">
        <v>0</v>
      </c>
      <c r="AG223" s="223">
        <f t="shared" si="10"/>
        <v>0</v>
      </c>
      <c r="AH223" s="196">
        <f t="shared" si="11"/>
        <v>0</v>
      </c>
      <c r="AI223" s="196"/>
      <c r="AJ223" s="261" t="s">
        <v>253</v>
      </c>
      <c r="AK223" s="196">
        <f>'Team Rank Work'!$AO57</f>
        <v>0</v>
      </c>
      <c r="AL223" s="233">
        <v>542</v>
      </c>
      <c r="AM223" s="29"/>
      <c r="AN223" s="29"/>
      <c r="AO223" s="29"/>
      <c r="AU223" s="8"/>
      <c r="AV223" s="8"/>
      <c r="AW223" s="8"/>
      <c r="AX223" s="8"/>
      <c r="AY223" s="8"/>
    </row>
    <row r="224" spans="1:51" ht="13.5" customHeight="1" hidden="1">
      <c r="A224" s="189"/>
      <c r="B224" s="188"/>
      <c r="C224" s="257">
        <f>IF(D224="","",IF(C222="","",C222))</f>
      </c>
      <c r="D224" s="72"/>
      <c r="E224" s="192" t="s">
        <v>481</v>
      </c>
      <c r="F224" s="299"/>
      <c r="G224" s="135"/>
      <c r="H224" s="135"/>
      <c r="I224" s="135"/>
      <c r="J224" s="135"/>
      <c r="K224" s="135"/>
      <c r="L224" s="272"/>
      <c r="M224" s="272"/>
      <c r="N224" s="272"/>
      <c r="O224" s="272"/>
      <c r="P224" s="279"/>
      <c r="Q224" s="194">
        <f t="shared" si="9"/>
        <v>0</v>
      </c>
      <c r="R224" s="285"/>
      <c r="S224" s="282"/>
      <c r="T224" s="282"/>
      <c r="U224" s="282"/>
      <c r="V224" s="279"/>
      <c r="W224" s="237">
        <f>IF(R224="","",VLOOKUP(R224,Hormel!$AF$8:$AL$31,W$6))*2</f>
        <v>0</v>
      </c>
      <c r="X224" s="237">
        <f>IF(S224="","",VLOOKUP(S224,Hormel!$AF$8:$AL$31,X$6))*2</f>
        <v>0</v>
      </c>
      <c r="Y224" s="237">
        <f>IF(T224="","",VLOOKUP(T224,Hormel!$AF$8:$AL$31,Y$6))*2</f>
        <v>0</v>
      </c>
      <c r="Z224" s="237">
        <f>IF(U224="","",VLOOKUP(U224,Hormel!$AF$8:$AL$31,Z$6))*2</f>
        <v>0</v>
      </c>
      <c r="AA224" s="237">
        <f>IF(V224="","",VLOOKUP(V224,Hormel!$AF$8:$AL$31,AA$6))*2</f>
        <v>0</v>
      </c>
      <c r="AB224" s="362">
        <v>0</v>
      </c>
      <c r="AC224" s="359">
        <v>0</v>
      </c>
      <c r="AD224" s="359">
        <v>0</v>
      </c>
      <c r="AE224" s="135">
        <v>0</v>
      </c>
      <c r="AF224" s="135">
        <v>0</v>
      </c>
      <c r="AG224" s="223">
        <f t="shared" si="10"/>
        <v>0</v>
      </c>
      <c r="AH224" s="196">
        <f t="shared" si="11"/>
        <v>0</v>
      </c>
      <c r="AI224" s="196"/>
      <c r="AJ224" s="261" t="s">
        <v>257</v>
      </c>
      <c r="AK224" s="196">
        <f>'Team Rank Work'!$AP57</f>
        <v>0</v>
      </c>
      <c r="AL224" s="233">
        <v>543</v>
      </c>
      <c r="AM224" s="29"/>
      <c r="AN224" s="29"/>
      <c r="AO224" s="29"/>
      <c r="AU224" s="8"/>
      <c r="AV224" s="8"/>
      <c r="AW224" s="8"/>
      <c r="AX224" s="8"/>
      <c r="AY224" s="8"/>
    </row>
    <row r="225" spans="1:51" ht="13.5" customHeight="1" hidden="1">
      <c r="A225" s="189"/>
      <c r="B225" s="190"/>
      <c r="C225" s="258">
        <f>IF(D225="","",IF(C222="","",C222))</f>
      </c>
      <c r="D225" s="73"/>
      <c r="E225" s="193" t="s">
        <v>482</v>
      </c>
      <c r="F225" s="300"/>
      <c r="G225" s="136"/>
      <c r="H225" s="136"/>
      <c r="I225" s="136"/>
      <c r="J225" s="136"/>
      <c r="K225" s="136"/>
      <c r="L225" s="273"/>
      <c r="M225" s="273"/>
      <c r="N225" s="273"/>
      <c r="O225" s="273"/>
      <c r="P225" s="280"/>
      <c r="Q225" s="195">
        <f t="shared" si="9"/>
        <v>0</v>
      </c>
      <c r="R225" s="286"/>
      <c r="S225" s="287"/>
      <c r="T225" s="287"/>
      <c r="U225" s="287"/>
      <c r="V225" s="280"/>
      <c r="W225" s="238">
        <f>IF(R225="","",VLOOKUP(R225,Hormel!$AF$8:$AL$31,W$6))*2</f>
        <v>0</v>
      </c>
      <c r="X225" s="238">
        <f>IF(S225="","",VLOOKUP(S225,Hormel!$AF$8:$AL$31,X$6))*2</f>
        <v>0</v>
      </c>
      <c r="Y225" s="238">
        <f>IF(T225="","",VLOOKUP(T225,Hormel!$AF$8:$AL$31,Y$6))*2</f>
        <v>0</v>
      </c>
      <c r="Z225" s="238">
        <f>IF(U225="","",VLOOKUP(U225,Hormel!$AF$8:$AL$31,Z$6))*2</f>
        <v>0</v>
      </c>
      <c r="AA225" s="238">
        <f>IF(V225="","",VLOOKUP(V225,Hormel!$AF$8:$AL$31,AA$6))*2</f>
        <v>0</v>
      </c>
      <c r="AB225" s="363">
        <v>0</v>
      </c>
      <c r="AC225" s="360">
        <v>0</v>
      </c>
      <c r="AD225" s="360">
        <v>0</v>
      </c>
      <c r="AE225" s="136">
        <v>0</v>
      </c>
      <c r="AF225" s="136">
        <v>0</v>
      </c>
      <c r="AG225" s="224">
        <f t="shared" si="10"/>
        <v>0</v>
      </c>
      <c r="AH225" s="197">
        <f t="shared" si="11"/>
        <v>0</v>
      </c>
      <c r="AI225" s="197"/>
      <c r="AJ225" s="197" t="s">
        <v>27</v>
      </c>
      <c r="AK225" s="197">
        <f>'Team Rank Work'!$AQ57</f>
        <v>0</v>
      </c>
      <c r="AL225" s="234">
        <v>544</v>
      </c>
      <c r="AM225" s="29"/>
      <c r="AN225" s="29"/>
      <c r="AO225" s="29"/>
      <c r="AU225" s="8"/>
      <c r="AV225" s="8"/>
      <c r="AW225" s="8"/>
      <c r="AX225" s="8"/>
      <c r="AY225" s="8"/>
    </row>
    <row r="226" spans="1:51" ht="13.5" customHeight="1" hidden="1">
      <c r="A226" s="189">
        <f>A222+1</f>
        <v>154</v>
      </c>
      <c r="B226" s="242" t="s">
        <v>129</v>
      </c>
      <c r="C226" s="270"/>
      <c r="D226" s="243"/>
      <c r="E226" s="244" t="s">
        <v>483</v>
      </c>
      <c r="F226" s="301"/>
      <c r="G226" s="245"/>
      <c r="H226" s="245"/>
      <c r="I226" s="245"/>
      <c r="J226" s="245"/>
      <c r="K226" s="245"/>
      <c r="L226" s="274"/>
      <c r="M226" s="274"/>
      <c r="N226" s="274"/>
      <c r="O226" s="274"/>
      <c r="P226" s="281"/>
      <c r="Q226" s="246">
        <f t="shared" si="9"/>
        <v>0</v>
      </c>
      <c r="R226" s="288"/>
      <c r="S226" s="289"/>
      <c r="T226" s="289"/>
      <c r="U226" s="289"/>
      <c r="V226" s="281"/>
      <c r="W226" s="239">
        <f>IF(R226="","",VLOOKUP(R226,Hormel!$AF$8:$AL$31,W$6))*2</f>
        <v>0</v>
      </c>
      <c r="X226" s="239">
        <f>IF(S226="","",VLOOKUP(S226,Hormel!$AF$8:$AL$31,X$6))*2</f>
        <v>0</v>
      </c>
      <c r="Y226" s="239">
        <f>IF(T226="","",VLOOKUP(T226,Hormel!$AF$8:$AL$31,Y$6))*2</f>
        <v>0</v>
      </c>
      <c r="Z226" s="239">
        <f>IF(U226="","",VLOOKUP(U226,Hormel!$AF$8:$AL$31,Z$6))*2</f>
        <v>0</v>
      </c>
      <c r="AA226" s="239">
        <f>IF(V226="","",VLOOKUP(V226,Hormel!$AF$8:$AL$31,AA$6))*2</f>
        <v>0</v>
      </c>
      <c r="AB226" s="364">
        <v>0</v>
      </c>
      <c r="AC226" s="361">
        <v>0</v>
      </c>
      <c r="AD226" s="361">
        <v>0</v>
      </c>
      <c r="AE226" s="245">
        <v>0</v>
      </c>
      <c r="AF226" s="245">
        <v>0</v>
      </c>
      <c r="AG226" s="247">
        <f t="shared" si="10"/>
        <v>0</v>
      </c>
      <c r="AH226" s="248">
        <f t="shared" si="11"/>
        <v>0</v>
      </c>
      <c r="AI226" s="249"/>
      <c r="AJ226" s="196"/>
      <c r="AK226" s="248"/>
      <c r="AL226" s="233">
        <v>551</v>
      </c>
      <c r="AM226" s="29"/>
      <c r="AN226" s="29">
        <f>IF(C226&lt;&gt;"",1,0)</f>
        <v>0</v>
      </c>
      <c r="AO226" s="50"/>
      <c r="AU226" s="8"/>
      <c r="AV226" s="8"/>
      <c r="AW226" s="8"/>
      <c r="AX226" s="8"/>
      <c r="AY226" s="8"/>
    </row>
    <row r="227" spans="1:51" ht="13.5" customHeight="1" hidden="1">
      <c r="A227" s="189"/>
      <c r="B227" s="188"/>
      <c r="C227" s="257">
        <f>IF(D227="","",IF(C226="","",C226))</f>
      </c>
      <c r="D227" s="72"/>
      <c r="E227" s="192" t="s">
        <v>484</v>
      </c>
      <c r="F227" s="299"/>
      <c r="G227" s="135"/>
      <c r="H227" s="135"/>
      <c r="I227" s="135"/>
      <c r="J227" s="135"/>
      <c r="K227" s="135"/>
      <c r="L227" s="272"/>
      <c r="M227" s="272"/>
      <c r="N227" s="272"/>
      <c r="O227" s="272"/>
      <c r="P227" s="279"/>
      <c r="Q227" s="194">
        <f t="shared" si="9"/>
        <v>0</v>
      </c>
      <c r="R227" s="285"/>
      <c r="S227" s="282"/>
      <c r="T227" s="282"/>
      <c r="U227" s="282"/>
      <c r="V227" s="279"/>
      <c r="W227" s="237">
        <f>IF(R227="","",VLOOKUP(R227,Hormel!$AF$8:$AL$31,W$6))*2</f>
        <v>0</v>
      </c>
      <c r="X227" s="237">
        <f>IF(S227="","",VLOOKUP(S227,Hormel!$AF$8:$AL$31,X$6))*2</f>
        <v>0</v>
      </c>
      <c r="Y227" s="237">
        <f>IF(T227="","",VLOOKUP(T227,Hormel!$AF$8:$AL$31,Y$6))*2</f>
        <v>0</v>
      </c>
      <c r="Z227" s="237">
        <f>IF(U227="","",VLOOKUP(U227,Hormel!$AF$8:$AL$31,Z$6))*2</f>
        <v>0</v>
      </c>
      <c r="AA227" s="237">
        <f>IF(V227="","",VLOOKUP(V227,Hormel!$AF$8:$AL$31,AA$6))*2</f>
        <v>0</v>
      </c>
      <c r="AB227" s="362">
        <v>0</v>
      </c>
      <c r="AC227" s="359">
        <v>0</v>
      </c>
      <c r="AD227" s="359">
        <v>0</v>
      </c>
      <c r="AE227" s="135">
        <v>0</v>
      </c>
      <c r="AF227" s="135">
        <v>0</v>
      </c>
      <c r="AG227" s="223">
        <f t="shared" si="10"/>
        <v>0</v>
      </c>
      <c r="AH227" s="196">
        <f t="shared" si="11"/>
        <v>0</v>
      </c>
      <c r="AI227" s="196"/>
      <c r="AJ227" s="261" t="s">
        <v>253</v>
      </c>
      <c r="AK227" s="196">
        <f>'Team Rank Work'!$AO58</f>
        <v>0</v>
      </c>
      <c r="AL227" s="233">
        <v>552</v>
      </c>
      <c r="AM227" s="29"/>
      <c r="AN227" s="29"/>
      <c r="AO227" s="29"/>
      <c r="AU227" s="8"/>
      <c r="AV227" s="8"/>
      <c r="AW227" s="8"/>
      <c r="AX227" s="8"/>
      <c r="AY227" s="8"/>
    </row>
    <row r="228" spans="1:51" ht="13.5" customHeight="1" hidden="1">
      <c r="A228" s="189"/>
      <c r="B228" s="188"/>
      <c r="C228" s="257">
        <f>IF(D228="","",IF(C226="","",C226))</f>
      </c>
      <c r="D228" s="72"/>
      <c r="E228" s="192" t="s">
        <v>485</v>
      </c>
      <c r="F228" s="299"/>
      <c r="G228" s="135"/>
      <c r="H228" s="135"/>
      <c r="I228" s="135"/>
      <c r="J228" s="135"/>
      <c r="K228" s="135"/>
      <c r="L228" s="272"/>
      <c r="M228" s="272"/>
      <c r="N228" s="272"/>
      <c r="O228" s="272"/>
      <c r="P228" s="279"/>
      <c r="Q228" s="194">
        <f t="shared" si="9"/>
        <v>0</v>
      </c>
      <c r="R228" s="285"/>
      <c r="S228" s="282"/>
      <c r="T228" s="282"/>
      <c r="U228" s="282"/>
      <c r="V228" s="279"/>
      <c r="W228" s="237">
        <f>IF(R228="","",VLOOKUP(R228,Hormel!$AF$8:$AL$31,W$6))*2</f>
        <v>0</v>
      </c>
      <c r="X228" s="237">
        <f>IF(S228="","",VLOOKUP(S228,Hormel!$AF$8:$AL$31,X$6))*2</f>
        <v>0</v>
      </c>
      <c r="Y228" s="237">
        <f>IF(T228="","",VLOOKUP(T228,Hormel!$AF$8:$AL$31,Y$6))*2</f>
        <v>0</v>
      </c>
      <c r="Z228" s="237">
        <f>IF(U228="","",VLOOKUP(U228,Hormel!$AF$8:$AL$31,Z$6))*2</f>
        <v>0</v>
      </c>
      <c r="AA228" s="237">
        <f>IF(V228="","",VLOOKUP(V228,Hormel!$AF$8:$AL$31,AA$6))*2</f>
        <v>0</v>
      </c>
      <c r="AB228" s="362">
        <v>0</v>
      </c>
      <c r="AC228" s="359">
        <v>0</v>
      </c>
      <c r="AD228" s="359">
        <v>0</v>
      </c>
      <c r="AE228" s="135">
        <v>0</v>
      </c>
      <c r="AF228" s="135">
        <v>0</v>
      </c>
      <c r="AG228" s="223">
        <f t="shared" si="10"/>
        <v>0</v>
      </c>
      <c r="AH228" s="196">
        <f t="shared" si="11"/>
        <v>0</v>
      </c>
      <c r="AI228" s="196"/>
      <c r="AJ228" s="261" t="s">
        <v>257</v>
      </c>
      <c r="AK228" s="196">
        <f>'Team Rank Work'!$AP58</f>
        <v>0</v>
      </c>
      <c r="AL228" s="233">
        <v>553</v>
      </c>
      <c r="AM228" s="29"/>
      <c r="AN228" s="29"/>
      <c r="AO228" s="29"/>
      <c r="AU228" s="8"/>
      <c r="AV228" s="8"/>
      <c r="AW228" s="8"/>
      <c r="AX228" s="8"/>
      <c r="AY228" s="8"/>
    </row>
    <row r="229" spans="1:51" ht="13.5" customHeight="1" hidden="1">
      <c r="A229" s="189"/>
      <c r="B229" s="190"/>
      <c r="C229" s="258">
        <f>IF(D229="","",IF(C226="","",C226))</f>
      </c>
      <c r="D229" s="73"/>
      <c r="E229" s="193" t="s">
        <v>486</v>
      </c>
      <c r="F229" s="300"/>
      <c r="G229" s="136"/>
      <c r="H229" s="136"/>
      <c r="I229" s="136"/>
      <c r="J229" s="136"/>
      <c r="K229" s="136"/>
      <c r="L229" s="273"/>
      <c r="M229" s="273"/>
      <c r="N229" s="273"/>
      <c r="O229" s="273"/>
      <c r="P229" s="280"/>
      <c r="Q229" s="195">
        <f t="shared" si="9"/>
        <v>0</v>
      </c>
      <c r="R229" s="286"/>
      <c r="S229" s="287"/>
      <c r="T229" s="287"/>
      <c r="U229" s="287"/>
      <c r="V229" s="280"/>
      <c r="W229" s="238">
        <f>IF(R229="","",VLOOKUP(R229,Hormel!$AF$8:$AL$31,W$6))*2</f>
        <v>0</v>
      </c>
      <c r="X229" s="238">
        <f>IF(S229="","",VLOOKUP(S229,Hormel!$AF$8:$AL$31,X$6))*2</f>
        <v>0</v>
      </c>
      <c r="Y229" s="238">
        <f>IF(T229="","",VLOOKUP(T229,Hormel!$AF$8:$AL$31,Y$6))*2</f>
        <v>0</v>
      </c>
      <c r="Z229" s="238">
        <f>IF(U229="","",VLOOKUP(U229,Hormel!$AF$8:$AL$31,Z$6))*2</f>
        <v>0</v>
      </c>
      <c r="AA229" s="238">
        <f>IF(V229="","",VLOOKUP(V229,Hormel!$AF$8:$AL$31,AA$6))*2</f>
        <v>0</v>
      </c>
      <c r="AB229" s="363">
        <v>0</v>
      </c>
      <c r="AC229" s="360">
        <v>0</v>
      </c>
      <c r="AD229" s="360">
        <v>0</v>
      </c>
      <c r="AE229" s="136">
        <v>0</v>
      </c>
      <c r="AF229" s="136">
        <v>0</v>
      </c>
      <c r="AG229" s="224">
        <f t="shared" si="10"/>
        <v>0</v>
      </c>
      <c r="AH229" s="197">
        <f t="shared" si="11"/>
        <v>0</v>
      </c>
      <c r="AI229" s="197"/>
      <c r="AJ229" s="197" t="s">
        <v>27</v>
      </c>
      <c r="AK229" s="197">
        <f>'Team Rank Work'!$AQ58</f>
        <v>0</v>
      </c>
      <c r="AL229" s="234">
        <v>554</v>
      </c>
      <c r="AM229" s="29"/>
      <c r="AN229" s="29"/>
      <c r="AO229" s="29"/>
      <c r="AU229" s="8"/>
      <c r="AV229" s="8"/>
      <c r="AW229" s="8"/>
      <c r="AX229" s="8"/>
      <c r="AY229" s="8"/>
    </row>
    <row r="230" spans="1:51" ht="13.5" customHeight="1" hidden="1">
      <c r="A230" s="189">
        <f>A226+1</f>
        <v>155</v>
      </c>
      <c r="B230" s="242" t="s">
        <v>130</v>
      </c>
      <c r="C230" s="270"/>
      <c r="D230" s="243"/>
      <c r="E230" s="244" t="s">
        <v>487</v>
      </c>
      <c r="F230" s="301"/>
      <c r="G230" s="245"/>
      <c r="H230" s="245"/>
      <c r="I230" s="245"/>
      <c r="J230" s="245"/>
      <c r="K230" s="245"/>
      <c r="L230" s="274"/>
      <c r="M230" s="274"/>
      <c r="N230" s="274"/>
      <c r="O230" s="274"/>
      <c r="P230" s="281"/>
      <c r="Q230" s="246">
        <f t="shared" si="9"/>
        <v>0</v>
      </c>
      <c r="R230" s="288"/>
      <c r="S230" s="289"/>
      <c r="T230" s="289"/>
      <c r="U230" s="289"/>
      <c r="V230" s="281"/>
      <c r="W230" s="239">
        <f>IF(R230="","",VLOOKUP(R230,Hormel!$AF$8:$AL$31,W$6))*2</f>
        <v>0</v>
      </c>
      <c r="X230" s="239">
        <f>IF(S230="","",VLOOKUP(S230,Hormel!$AF$8:$AL$31,X$6))*2</f>
        <v>0</v>
      </c>
      <c r="Y230" s="239">
        <f>IF(T230="","",VLOOKUP(T230,Hormel!$AF$8:$AL$31,Y$6))*2</f>
        <v>0</v>
      </c>
      <c r="Z230" s="239">
        <f>IF(U230="","",VLOOKUP(U230,Hormel!$AF$8:$AL$31,Z$6))*2</f>
        <v>0</v>
      </c>
      <c r="AA230" s="239">
        <f>IF(V230="","",VLOOKUP(V230,Hormel!$AF$8:$AL$31,AA$6))*2</f>
        <v>0</v>
      </c>
      <c r="AB230" s="364">
        <v>0</v>
      </c>
      <c r="AC230" s="361">
        <v>0</v>
      </c>
      <c r="AD230" s="361">
        <v>0</v>
      </c>
      <c r="AE230" s="245">
        <v>0</v>
      </c>
      <c r="AF230" s="245">
        <v>0</v>
      </c>
      <c r="AG230" s="247">
        <f t="shared" si="10"/>
        <v>0</v>
      </c>
      <c r="AH230" s="248">
        <f t="shared" si="11"/>
        <v>0</v>
      </c>
      <c r="AI230" s="249"/>
      <c r="AJ230" s="196"/>
      <c r="AK230" s="248"/>
      <c r="AL230" s="233">
        <v>561</v>
      </c>
      <c r="AM230" s="29"/>
      <c r="AN230" s="29">
        <f>IF(C230&lt;&gt;"",1,0)</f>
        <v>0</v>
      </c>
      <c r="AO230" s="50"/>
      <c r="AU230" s="8"/>
      <c r="AV230" s="8"/>
      <c r="AW230" s="8"/>
      <c r="AX230" s="8"/>
      <c r="AY230" s="8"/>
    </row>
    <row r="231" spans="1:51" ht="13.5" customHeight="1" hidden="1">
      <c r="A231" s="189"/>
      <c r="B231" s="188"/>
      <c r="C231" s="257">
        <f>IF(D231="","",IF(C230="","",C230))</f>
      </c>
      <c r="D231" s="72"/>
      <c r="E231" s="192" t="s">
        <v>488</v>
      </c>
      <c r="F231" s="299"/>
      <c r="G231" s="135"/>
      <c r="H231" s="135"/>
      <c r="I231" s="135"/>
      <c r="J231" s="135"/>
      <c r="K231" s="135"/>
      <c r="L231" s="272"/>
      <c r="M231" s="272"/>
      <c r="N231" s="272"/>
      <c r="O231" s="272"/>
      <c r="P231" s="279"/>
      <c r="Q231" s="194">
        <f t="shared" si="9"/>
        <v>0</v>
      </c>
      <c r="R231" s="285"/>
      <c r="S231" s="282"/>
      <c r="T231" s="282"/>
      <c r="U231" s="282"/>
      <c r="V231" s="279"/>
      <c r="W231" s="237">
        <f>IF(R231="","",VLOOKUP(R231,Hormel!$AF$8:$AL$31,W$6))*2</f>
        <v>0</v>
      </c>
      <c r="X231" s="237">
        <f>IF(S231="","",VLOOKUP(S231,Hormel!$AF$8:$AL$31,X$6))*2</f>
        <v>0</v>
      </c>
      <c r="Y231" s="237">
        <f>IF(T231="","",VLOOKUP(T231,Hormel!$AF$8:$AL$31,Y$6))*2</f>
        <v>0</v>
      </c>
      <c r="Z231" s="237">
        <f>IF(U231="","",VLOOKUP(U231,Hormel!$AF$8:$AL$31,Z$6))*2</f>
        <v>0</v>
      </c>
      <c r="AA231" s="237">
        <f>IF(V231="","",VLOOKUP(V231,Hormel!$AF$8:$AL$31,AA$6))*2</f>
        <v>0</v>
      </c>
      <c r="AB231" s="362">
        <v>0</v>
      </c>
      <c r="AC231" s="359">
        <v>0</v>
      </c>
      <c r="AD231" s="359">
        <v>0</v>
      </c>
      <c r="AE231" s="135">
        <v>0</v>
      </c>
      <c r="AF231" s="135">
        <v>0</v>
      </c>
      <c r="AG231" s="223">
        <f t="shared" si="10"/>
        <v>0</v>
      </c>
      <c r="AH231" s="196">
        <f t="shared" si="11"/>
        <v>0</v>
      </c>
      <c r="AI231" s="196"/>
      <c r="AJ231" s="261" t="s">
        <v>253</v>
      </c>
      <c r="AK231" s="196">
        <f>'Team Rank Work'!$AO59</f>
        <v>0</v>
      </c>
      <c r="AL231" s="233">
        <v>562</v>
      </c>
      <c r="AM231" s="29"/>
      <c r="AN231" s="29"/>
      <c r="AO231" s="29"/>
      <c r="AU231" s="8"/>
      <c r="AV231" s="8"/>
      <c r="AW231" s="8"/>
      <c r="AX231" s="8"/>
      <c r="AY231" s="8"/>
    </row>
    <row r="232" spans="1:51" ht="13.5" customHeight="1" hidden="1">
      <c r="A232" s="189"/>
      <c r="B232" s="188"/>
      <c r="C232" s="257">
        <f>IF(D232="","",IF(C230="","",C230))</f>
      </c>
      <c r="D232" s="72"/>
      <c r="E232" s="192" t="s">
        <v>489</v>
      </c>
      <c r="F232" s="299"/>
      <c r="G232" s="135"/>
      <c r="H232" s="135"/>
      <c r="I232" s="135"/>
      <c r="J232" s="135"/>
      <c r="K232" s="135"/>
      <c r="L232" s="272"/>
      <c r="M232" s="272"/>
      <c r="N232" s="272"/>
      <c r="O232" s="272"/>
      <c r="P232" s="279"/>
      <c r="Q232" s="194">
        <f t="shared" si="9"/>
        <v>0</v>
      </c>
      <c r="R232" s="285"/>
      <c r="S232" s="282"/>
      <c r="T232" s="282"/>
      <c r="U232" s="282"/>
      <c r="V232" s="279"/>
      <c r="W232" s="237">
        <f>IF(R232="","",VLOOKUP(R232,Hormel!$AF$8:$AL$31,W$6))*2</f>
        <v>0</v>
      </c>
      <c r="X232" s="237">
        <f>IF(S232="","",VLOOKUP(S232,Hormel!$AF$8:$AL$31,X$6))*2</f>
        <v>0</v>
      </c>
      <c r="Y232" s="237">
        <f>IF(T232="","",VLOOKUP(T232,Hormel!$AF$8:$AL$31,Y$6))*2</f>
        <v>0</v>
      </c>
      <c r="Z232" s="237">
        <f>IF(U232="","",VLOOKUP(U232,Hormel!$AF$8:$AL$31,Z$6))*2</f>
        <v>0</v>
      </c>
      <c r="AA232" s="237">
        <f>IF(V232="","",VLOOKUP(V232,Hormel!$AF$8:$AL$31,AA$6))*2</f>
        <v>0</v>
      </c>
      <c r="AB232" s="362">
        <v>0</v>
      </c>
      <c r="AC232" s="359">
        <v>0</v>
      </c>
      <c r="AD232" s="359">
        <v>0</v>
      </c>
      <c r="AE232" s="135">
        <v>0</v>
      </c>
      <c r="AF232" s="135">
        <v>0</v>
      </c>
      <c r="AG232" s="223">
        <f t="shared" si="10"/>
        <v>0</v>
      </c>
      <c r="AH232" s="196">
        <f t="shared" si="11"/>
        <v>0</v>
      </c>
      <c r="AI232" s="196"/>
      <c r="AJ232" s="261" t="s">
        <v>257</v>
      </c>
      <c r="AK232" s="196">
        <f>'Team Rank Work'!$AP59</f>
        <v>0</v>
      </c>
      <c r="AL232" s="233">
        <v>563</v>
      </c>
      <c r="AM232" s="29"/>
      <c r="AN232" s="29"/>
      <c r="AO232" s="29"/>
      <c r="AU232" s="8"/>
      <c r="AV232" s="8"/>
      <c r="AW232" s="8"/>
      <c r="AX232" s="8"/>
      <c r="AY232" s="8"/>
    </row>
    <row r="233" spans="1:51" ht="13.5" customHeight="1" hidden="1" thickBot="1">
      <c r="A233" s="189"/>
      <c r="B233" s="190"/>
      <c r="C233" s="258">
        <f>IF(D233="","",IF(C230="","",C230))</f>
      </c>
      <c r="D233" s="73"/>
      <c r="E233" s="193" t="s">
        <v>490</v>
      </c>
      <c r="F233" s="300"/>
      <c r="G233" s="136"/>
      <c r="H233" s="136"/>
      <c r="I233" s="136"/>
      <c r="J233" s="136"/>
      <c r="K233" s="136"/>
      <c r="L233" s="273"/>
      <c r="M233" s="273"/>
      <c r="N233" s="273"/>
      <c r="O233" s="273"/>
      <c r="P233" s="280"/>
      <c r="Q233" s="195">
        <f t="shared" si="9"/>
        <v>0</v>
      </c>
      <c r="R233" s="286"/>
      <c r="S233" s="287"/>
      <c r="T233" s="287"/>
      <c r="U233" s="287"/>
      <c r="V233" s="280"/>
      <c r="W233" s="238">
        <f>IF(R233="","",VLOOKUP(R233,Hormel!$AF$8:$AL$31,W$6))*2</f>
        <v>0</v>
      </c>
      <c r="X233" s="238">
        <f>IF(S233="","",VLOOKUP(S233,Hormel!$AF$8:$AL$31,X$6))*2</f>
        <v>0</v>
      </c>
      <c r="Y233" s="238">
        <f>IF(T233="","",VLOOKUP(T233,Hormel!$AF$8:$AL$31,Y$6))*2</f>
        <v>0</v>
      </c>
      <c r="Z233" s="238">
        <f>IF(U233="","",VLOOKUP(U233,Hormel!$AF$8:$AL$31,Z$6))*2</f>
        <v>0</v>
      </c>
      <c r="AA233" s="238">
        <f>IF(V233="","",VLOOKUP(V233,Hormel!$AF$8:$AL$31,AA$6))*2</f>
        <v>0</v>
      </c>
      <c r="AB233" s="363">
        <v>0</v>
      </c>
      <c r="AC233" s="360">
        <v>0</v>
      </c>
      <c r="AD233" s="360">
        <v>0</v>
      </c>
      <c r="AE233" s="136">
        <v>0</v>
      </c>
      <c r="AF233" s="136">
        <v>0</v>
      </c>
      <c r="AG233" s="224">
        <f t="shared" si="10"/>
        <v>0</v>
      </c>
      <c r="AH233" s="197">
        <f t="shared" si="11"/>
        <v>0</v>
      </c>
      <c r="AI233" s="197"/>
      <c r="AJ233" s="197" t="s">
        <v>27</v>
      </c>
      <c r="AK233" s="197">
        <f>'Team Rank Work'!$AQ59</f>
        <v>0</v>
      </c>
      <c r="AL233" s="234">
        <v>564</v>
      </c>
      <c r="AM233" s="29"/>
      <c r="AN233" s="29"/>
      <c r="AO233" s="29"/>
      <c r="AU233" s="8"/>
      <c r="AV233" s="8"/>
      <c r="AW233" s="8"/>
      <c r="AX233" s="8"/>
      <c r="AY233" s="8"/>
    </row>
    <row r="234" spans="1:51" ht="13.5" customHeight="1" hidden="1">
      <c r="A234" s="189">
        <f>A230+1</f>
        <v>156</v>
      </c>
      <c r="B234" s="242" t="s">
        <v>131</v>
      </c>
      <c r="C234" s="271"/>
      <c r="D234" s="243"/>
      <c r="E234" s="244" t="s">
        <v>491</v>
      </c>
      <c r="F234" s="301"/>
      <c r="G234" s="245"/>
      <c r="H234" s="245"/>
      <c r="I234" s="245"/>
      <c r="J234" s="245"/>
      <c r="K234" s="245"/>
      <c r="L234" s="274"/>
      <c r="M234" s="274"/>
      <c r="N234" s="274"/>
      <c r="O234" s="274"/>
      <c r="P234" s="281"/>
      <c r="Q234" s="246">
        <f t="shared" si="9"/>
        <v>0</v>
      </c>
      <c r="R234" s="288"/>
      <c r="S234" s="289"/>
      <c r="T234" s="289"/>
      <c r="U234" s="289"/>
      <c r="V234" s="281"/>
      <c r="W234" s="239">
        <f>IF(R234="","",VLOOKUP(R234,Hormel!$AF$8:$AL$31,W$6))*2</f>
        <v>0</v>
      </c>
      <c r="X234" s="239">
        <f>IF(S234="","",VLOOKUP(S234,Hormel!$AF$8:$AL$31,X$6))*2</f>
        <v>0</v>
      </c>
      <c r="Y234" s="239">
        <f>IF(T234="","",VLOOKUP(T234,Hormel!$AF$8:$AL$31,Y$6))*2</f>
        <v>0</v>
      </c>
      <c r="Z234" s="239">
        <f>IF(U234="","",VLOOKUP(U234,Hormel!$AF$8:$AL$31,Z$6))*2</f>
        <v>0</v>
      </c>
      <c r="AA234" s="239">
        <f>IF(V234="","",VLOOKUP(V234,Hormel!$AF$8:$AL$31,AA$6))*2</f>
        <v>0</v>
      </c>
      <c r="AB234" s="364">
        <v>0</v>
      </c>
      <c r="AC234" s="361">
        <v>0</v>
      </c>
      <c r="AD234" s="361">
        <v>0</v>
      </c>
      <c r="AE234" s="245">
        <v>0</v>
      </c>
      <c r="AF234" s="245">
        <v>0</v>
      </c>
      <c r="AG234" s="247">
        <f t="shared" si="10"/>
        <v>0</v>
      </c>
      <c r="AH234" s="248">
        <f t="shared" si="11"/>
        <v>0</v>
      </c>
      <c r="AI234" s="249"/>
      <c r="AJ234" s="196"/>
      <c r="AK234" s="248"/>
      <c r="AL234" s="233">
        <v>571</v>
      </c>
      <c r="AM234" s="29"/>
      <c r="AN234" s="29">
        <f>IF(C234&lt;&gt;"",1,0)</f>
        <v>0</v>
      </c>
      <c r="AO234" s="50"/>
      <c r="AU234" s="8"/>
      <c r="AV234" s="8"/>
      <c r="AW234" s="8"/>
      <c r="AX234" s="8"/>
      <c r="AY234" s="8"/>
    </row>
    <row r="235" spans="1:51" ht="13.5" customHeight="1" hidden="1">
      <c r="A235" s="189"/>
      <c r="B235" s="188"/>
      <c r="C235" s="257">
        <f>IF(D235="","",IF(C234="","",C234))</f>
      </c>
      <c r="D235" s="72"/>
      <c r="E235" s="192" t="s">
        <v>492</v>
      </c>
      <c r="F235" s="299"/>
      <c r="G235" s="135"/>
      <c r="H235" s="135"/>
      <c r="I235" s="135"/>
      <c r="J235" s="135"/>
      <c r="K235" s="135"/>
      <c r="L235" s="272"/>
      <c r="M235" s="272"/>
      <c r="N235" s="272"/>
      <c r="O235" s="272"/>
      <c r="P235" s="279"/>
      <c r="Q235" s="194">
        <f t="shared" si="9"/>
        <v>0</v>
      </c>
      <c r="R235" s="285"/>
      <c r="S235" s="282"/>
      <c r="T235" s="282"/>
      <c r="U235" s="282"/>
      <c r="V235" s="279"/>
      <c r="W235" s="237">
        <f>IF(R235="","",VLOOKUP(R235,Hormel!$AF$8:$AL$31,W$6))*2</f>
        <v>0</v>
      </c>
      <c r="X235" s="237">
        <f>IF(S235="","",VLOOKUP(S235,Hormel!$AF$8:$AL$31,X$6))*2</f>
        <v>0</v>
      </c>
      <c r="Y235" s="237">
        <f>IF(T235="","",VLOOKUP(T235,Hormel!$AF$8:$AL$31,Y$6))*2</f>
        <v>0</v>
      </c>
      <c r="Z235" s="237">
        <f>IF(U235="","",VLOOKUP(U235,Hormel!$AF$8:$AL$31,Z$6))*2</f>
        <v>0</v>
      </c>
      <c r="AA235" s="237">
        <f>IF(V235="","",VLOOKUP(V235,Hormel!$AF$8:$AL$31,AA$6))*2</f>
        <v>0</v>
      </c>
      <c r="AB235" s="362">
        <v>0</v>
      </c>
      <c r="AC235" s="359">
        <v>0</v>
      </c>
      <c r="AD235" s="359">
        <v>0</v>
      </c>
      <c r="AE235" s="135">
        <v>0</v>
      </c>
      <c r="AF235" s="135">
        <v>0</v>
      </c>
      <c r="AG235" s="223">
        <f t="shared" si="10"/>
        <v>0</v>
      </c>
      <c r="AH235" s="196">
        <f t="shared" si="11"/>
        <v>0</v>
      </c>
      <c r="AI235" s="196"/>
      <c r="AJ235" s="261" t="s">
        <v>253</v>
      </c>
      <c r="AK235" s="196">
        <f>'Team Rank Work'!$AO60</f>
        <v>0</v>
      </c>
      <c r="AL235" s="233">
        <v>572</v>
      </c>
      <c r="AM235" s="29"/>
      <c r="AN235" s="29"/>
      <c r="AO235" s="29"/>
      <c r="AU235" s="8"/>
      <c r="AV235" s="8"/>
      <c r="AW235" s="8"/>
      <c r="AX235" s="8"/>
      <c r="AY235" s="8"/>
    </row>
    <row r="236" spans="1:51" ht="13.5" customHeight="1" hidden="1">
      <c r="A236" s="189"/>
      <c r="B236" s="188"/>
      <c r="C236" s="257">
        <f>IF(D236="","",IF(C234="","",C234))</f>
      </c>
      <c r="D236" s="72"/>
      <c r="E236" s="192" t="s">
        <v>493</v>
      </c>
      <c r="F236" s="299"/>
      <c r="G236" s="135"/>
      <c r="H236" s="135"/>
      <c r="I236" s="135"/>
      <c r="J236" s="135"/>
      <c r="K236" s="135"/>
      <c r="L236" s="272"/>
      <c r="M236" s="272"/>
      <c r="N236" s="272"/>
      <c r="O236" s="272"/>
      <c r="P236" s="279"/>
      <c r="Q236" s="194">
        <f t="shared" si="9"/>
        <v>0</v>
      </c>
      <c r="R236" s="285"/>
      <c r="S236" s="282"/>
      <c r="T236" s="282"/>
      <c r="U236" s="282"/>
      <c r="V236" s="279"/>
      <c r="W236" s="237">
        <f>IF(R236="","",VLOOKUP(R236,Hormel!$AF$8:$AL$31,W$6))*2</f>
        <v>0</v>
      </c>
      <c r="X236" s="237">
        <f>IF(S236="","",VLOOKUP(S236,Hormel!$AF$8:$AL$31,X$6))*2</f>
        <v>0</v>
      </c>
      <c r="Y236" s="237">
        <f>IF(T236="","",VLOOKUP(T236,Hormel!$AF$8:$AL$31,Y$6))*2</f>
        <v>0</v>
      </c>
      <c r="Z236" s="237">
        <f>IF(U236="","",VLOOKUP(U236,Hormel!$AF$8:$AL$31,Z$6))*2</f>
        <v>0</v>
      </c>
      <c r="AA236" s="237">
        <f>IF(V236="","",VLOOKUP(V236,Hormel!$AF$8:$AL$31,AA$6))*2</f>
        <v>0</v>
      </c>
      <c r="AB236" s="362">
        <v>0</v>
      </c>
      <c r="AC236" s="359">
        <v>0</v>
      </c>
      <c r="AD236" s="359">
        <v>0</v>
      </c>
      <c r="AE236" s="135">
        <v>0</v>
      </c>
      <c r="AF236" s="135">
        <v>0</v>
      </c>
      <c r="AG236" s="223">
        <f t="shared" si="10"/>
        <v>0</v>
      </c>
      <c r="AH236" s="196">
        <f t="shared" si="11"/>
        <v>0</v>
      </c>
      <c r="AI236" s="196"/>
      <c r="AJ236" s="261" t="s">
        <v>257</v>
      </c>
      <c r="AK236" s="196">
        <f>'Team Rank Work'!$AP60</f>
        <v>0</v>
      </c>
      <c r="AL236" s="233">
        <v>573</v>
      </c>
      <c r="AM236" s="29"/>
      <c r="AN236" s="29"/>
      <c r="AU236" s="8"/>
      <c r="AV236" s="8"/>
      <c r="AW236" s="8"/>
      <c r="AX236" s="8"/>
      <c r="AY236" s="8"/>
    </row>
    <row r="237" spans="1:51" ht="13.5" customHeight="1" hidden="1" thickBot="1">
      <c r="A237" s="189"/>
      <c r="B237" s="190"/>
      <c r="C237" s="258">
        <f>IF(D237="","",IF(C234="","",C234))</f>
      </c>
      <c r="D237" s="73"/>
      <c r="E237" s="193" t="s">
        <v>494</v>
      </c>
      <c r="F237" s="300"/>
      <c r="G237" s="136"/>
      <c r="H237" s="136"/>
      <c r="I237" s="136"/>
      <c r="J237" s="136"/>
      <c r="K237" s="136"/>
      <c r="L237" s="273"/>
      <c r="M237" s="273"/>
      <c r="N237" s="273"/>
      <c r="O237" s="273"/>
      <c r="P237" s="280"/>
      <c r="Q237" s="195">
        <f t="shared" si="9"/>
        <v>0</v>
      </c>
      <c r="R237" s="286"/>
      <c r="S237" s="287"/>
      <c r="T237" s="287"/>
      <c r="U237" s="287"/>
      <c r="V237" s="280"/>
      <c r="W237" s="238">
        <f>IF(R237="","",VLOOKUP(R237,Hormel!$AF$8:$AL$31,W$6))*2</f>
        <v>0</v>
      </c>
      <c r="X237" s="238">
        <f>IF(S237="","",VLOOKUP(S237,Hormel!$AF$8:$AL$31,X$6))*2</f>
        <v>0</v>
      </c>
      <c r="Y237" s="238">
        <f>IF(T237="","",VLOOKUP(T237,Hormel!$AF$8:$AL$31,Y$6))*2</f>
        <v>0</v>
      </c>
      <c r="Z237" s="238">
        <f>IF(U237="","",VLOOKUP(U237,Hormel!$AF$8:$AL$31,Z$6))*2</f>
        <v>0</v>
      </c>
      <c r="AA237" s="238">
        <f>IF(V237="","",VLOOKUP(V237,Hormel!$AF$8:$AL$31,AA$6))*2</f>
        <v>0</v>
      </c>
      <c r="AB237" s="363">
        <v>0</v>
      </c>
      <c r="AC237" s="360">
        <v>0</v>
      </c>
      <c r="AD237" s="360">
        <v>0</v>
      </c>
      <c r="AE237" s="136">
        <v>0</v>
      </c>
      <c r="AF237" s="136">
        <v>0</v>
      </c>
      <c r="AG237" s="224">
        <f t="shared" si="10"/>
        <v>0</v>
      </c>
      <c r="AH237" s="197">
        <f t="shared" si="11"/>
        <v>0</v>
      </c>
      <c r="AI237" s="197"/>
      <c r="AJ237" s="197" t="s">
        <v>27</v>
      </c>
      <c r="AK237" s="197">
        <f>'Team Rank Work'!$AQ60</f>
        <v>0</v>
      </c>
      <c r="AL237" s="234">
        <v>574</v>
      </c>
      <c r="AM237" s="29"/>
      <c r="AN237" s="29"/>
      <c r="AU237" s="8"/>
      <c r="AV237" s="8"/>
      <c r="AW237" s="8"/>
      <c r="AX237" s="8"/>
      <c r="AY237" s="8"/>
    </row>
    <row r="238" spans="1:51" ht="13.5" customHeight="1" hidden="1">
      <c r="A238" s="189">
        <f>A234+1</f>
        <v>157</v>
      </c>
      <c r="B238" s="242" t="s">
        <v>132</v>
      </c>
      <c r="C238" s="271"/>
      <c r="D238" s="243"/>
      <c r="E238" s="244" t="s">
        <v>495</v>
      </c>
      <c r="F238" s="301"/>
      <c r="G238" s="245"/>
      <c r="H238" s="245"/>
      <c r="I238" s="245"/>
      <c r="J238" s="245"/>
      <c r="K238" s="245"/>
      <c r="L238" s="274"/>
      <c r="M238" s="274"/>
      <c r="N238" s="274"/>
      <c r="O238" s="274"/>
      <c r="P238" s="281"/>
      <c r="Q238" s="246">
        <f t="shared" si="9"/>
        <v>0</v>
      </c>
      <c r="R238" s="288"/>
      <c r="S238" s="289"/>
      <c r="T238" s="289"/>
      <c r="U238" s="289"/>
      <c r="V238" s="281"/>
      <c r="W238" s="239">
        <f>IF(R238="","",VLOOKUP(R238,Hormel!$AF$8:$AL$31,W$6))*2</f>
        <v>0</v>
      </c>
      <c r="X238" s="239">
        <f>IF(S238="","",VLOOKUP(S238,Hormel!$AF$8:$AL$31,X$6))*2</f>
        <v>0</v>
      </c>
      <c r="Y238" s="239">
        <f>IF(T238="","",VLOOKUP(T238,Hormel!$AF$8:$AL$31,Y$6))*2</f>
        <v>0</v>
      </c>
      <c r="Z238" s="239">
        <f>IF(U238="","",VLOOKUP(U238,Hormel!$AF$8:$AL$31,Z$6))*2</f>
        <v>0</v>
      </c>
      <c r="AA238" s="239">
        <f>IF(V238="","",VLOOKUP(V238,Hormel!$AF$8:$AL$31,AA$6))*2</f>
        <v>0</v>
      </c>
      <c r="AB238" s="364">
        <v>0</v>
      </c>
      <c r="AC238" s="361">
        <v>0</v>
      </c>
      <c r="AD238" s="361">
        <v>0</v>
      </c>
      <c r="AE238" s="245">
        <v>0</v>
      </c>
      <c r="AF238" s="245">
        <v>0</v>
      </c>
      <c r="AG238" s="247">
        <f t="shared" si="10"/>
        <v>0</v>
      </c>
      <c r="AH238" s="248">
        <f t="shared" si="11"/>
        <v>0</v>
      </c>
      <c r="AI238" s="249"/>
      <c r="AJ238" s="196"/>
      <c r="AK238" s="248"/>
      <c r="AL238" s="233">
        <v>581</v>
      </c>
      <c r="AM238" s="29"/>
      <c r="AN238" s="29">
        <f>IF(C238&lt;&gt;"",1,0)</f>
        <v>0</v>
      </c>
      <c r="AU238" s="8"/>
      <c r="AV238" s="8"/>
      <c r="AW238" s="8"/>
      <c r="AX238" s="8"/>
      <c r="AY238" s="8"/>
    </row>
    <row r="239" spans="1:51" ht="13.5" customHeight="1" hidden="1">
      <c r="A239" s="189"/>
      <c r="B239" s="188"/>
      <c r="C239" s="257">
        <f>IF(D239="","",IF(C238="","",C238))</f>
      </c>
      <c r="D239" s="72"/>
      <c r="E239" s="192" t="s">
        <v>496</v>
      </c>
      <c r="F239" s="299"/>
      <c r="G239" s="135"/>
      <c r="H239" s="135"/>
      <c r="I239" s="135"/>
      <c r="J239" s="135"/>
      <c r="K239" s="135"/>
      <c r="L239" s="272"/>
      <c r="M239" s="272"/>
      <c r="N239" s="272"/>
      <c r="O239" s="272"/>
      <c r="P239" s="279"/>
      <c r="Q239" s="194">
        <f t="shared" si="9"/>
        <v>0</v>
      </c>
      <c r="R239" s="285"/>
      <c r="S239" s="282"/>
      <c r="T239" s="282"/>
      <c r="U239" s="282"/>
      <c r="V239" s="279"/>
      <c r="W239" s="237">
        <f>IF(R239="","",VLOOKUP(R239,Hormel!$AF$8:$AL$31,W$6))*2</f>
        <v>0</v>
      </c>
      <c r="X239" s="237">
        <f>IF(S239="","",VLOOKUP(S239,Hormel!$AF$8:$AL$31,X$6))*2</f>
        <v>0</v>
      </c>
      <c r="Y239" s="237">
        <f>IF(T239="","",VLOOKUP(T239,Hormel!$AF$8:$AL$31,Y$6))*2</f>
        <v>0</v>
      </c>
      <c r="Z239" s="237">
        <f>IF(U239="","",VLOOKUP(U239,Hormel!$AF$8:$AL$31,Z$6))*2</f>
        <v>0</v>
      </c>
      <c r="AA239" s="237">
        <f>IF(V239="","",VLOOKUP(V239,Hormel!$AF$8:$AL$31,AA$6))*2</f>
        <v>0</v>
      </c>
      <c r="AB239" s="362">
        <v>0</v>
      </c>
      <c r="AC239" s="359">
        <v>0</v>
      </c>
      <c r="AD239" s="359">
        <v>0</v>
      </c>
      <c r="AE239" s="135">
        <v>0</v>
      </c>
      <c r="AF239" s="135">
        <v>0</v>
      </c>
      <c r="AG239" s="223">
        <f t="shared" si="10"/>
        <v>0</v>
      </c>
      <c r="AH239" s="196">
        <f t="shared" si="11"/>
        <v>0</v>
      </c>
      <c r="AI239" s="196"/>
      <c r="AJ239" s="261" t="s">
        <v>253</v>
      </c>
      <c r="AK239" s="196">
        <f>'Team Rank Work'!$AO61</f>
        <v>0</v>
      </c>
      <c r="AL239" s="233">
        <v>582</v>
      </c>
      <c r="AM239" s="29"/>
      <c r="AN239" s="29"/>
      <c r="AU239" s="8"/>
      <c r="AV239" s="8"/>
      <c r="AW239" s="8"/>
      <c r="AX239" s="8"/>
      <c r="AY239" s="8"/>
    </row>
    <row r="240" spans="1:51" ht="13.5" customHeight="1" hidden="1">
      <c r="A240" s="189"/>
      <c r="B240" s="188"/>
      <c r="C240" s="257">
        <f>IF(D240="","",IF(C238="","",C238))</f>
      </c>
      <c r="D240" s="72"/>
      <c r="E240" s="192" t="s">
        <v>497</v>
      </c>
      <c r="F240" s="299"/>
      <c r="G240" s="135"/>
      <c r="H240" s="135"/>
      <c r="I240" s="135"/>
      <c r="J240" s="135"/>
      <c r="K240" s="135"/>
      <c r="L240" s="272"/>
      <c r="M240" s="272"/>
      <c r="N240" s="272"/>
      <c r="O240" s="272"/>
      <c r="P240" s="279"/>
      <c r="Q240" s="194">
        <f t="shared" si="9"/>
        <v>0</v>
      </c>
      <c r="R240" s="285"/>
      <c r="S240" s="282"/>
      <c r="T240" s="282"/>
      <c r="U240" s="282"/>
      <c r="V240" s="279"/>
      <c r="W240" s="237">
        <f>IF(R240="","",VLOOKUP(R240,Hormel!$AF$8:$AL$31,W$6))*2</f>
        <v>0</v>
      </c>
      <c r="X240" s="237">
        <f>IF(S240="","",VLOOKUP(S240,Hormel!$AF$8:$AL$31,X$6))*2</f>
        <v>0</v>
      </c>
      <c r="Y240" s="237">
        <f>IF(T240="","",VLOOKUP(T240,Hormel!$AF$8:$AL$31,Y$6))*2</f>
        <v>0</v>
      </c>
      <c r="Z240" s="237">
        <f>IF(U240="","",VLOOKUP(U240,Hormel!$AF$8:$AL$31,Z$6))*2</f>
        <v>0</v>
      </c>
      <c r="AA240" s="237">
        <f>IF(V240="","",VLOOKUP(V240,Hormel!$AF$8:$AL$31,AA$6))*2</f>
        <v>0</v>
      </c>
      <c r="AB240" s="362">
        <v>0</v>
      </c>
      <c r="AC240" s="359">
        <v>0</v>
      </c>
      <c r="AD240" s="359">
        <v>0</v>
      </c>
      <c r="AE240" s="135">
        <v>0</v>
      </c>
      <c r="AF240" s="135">
        <v>0</v>
      </c>
      <c r="AG240" s="223">
        <f t="shared" si="10"/>
        <v>0</v>
      </c>
      <c r="AH240" s="196">
        <f t="shared" si="11"/>
        <v>0</v>
      </c>
      <c r="AI240" s="196"/>
      <c r="AJ240" s="261" t="s">
        <v>257</v>
      </c>
      <c r="AK240" s="196">
        <f>'Team Rank Work'!$AP61</f>
        <v>0</v>
      </c>
      <c r="AL240" s="233">
        <v>583</v>
      </c>
      <c r="AM240" s="29"/>
      <c r="AN240" s="29"/>
      <c r="AO240" s="29"/>
      <c r="AU240" s="8"/>
      <c r="AV240" s="8"/>
      <c r="AW240" s="8"/>
      <c r="AX240" s="8"/>
      <c r="AY240" s="8"/>
    </row>
    <row r="241" spans="1:51" ht="13.5" customHeight="1" hidden="1" thickBot="1">
      <c r="A241" s="189"/>
      <c r="B241" s="190"/>
      <c r="C241" s="258">
        <f>IF(D241="","",IF(C238="","",C238))</f>
      </c>
      <c r="D241" s="73"/>
      <c r="E241" s="193" t="s">
        <v>498</v>
      </c>
      <c r="F241" s="300"/>
      <c r="G241" s="136"/>
      <c r="H241" s="136"/>
      <c r="I241" s="136"/>
      <c r="J241" s="136"/>
      <c r="K241" s="136"/>
      <c r="L241" s="273"/>
      <c r="M241" s="273"/>
      <c r="N241" s="273"/>
      <c r="O241" s="273"/>
      <c r="P241" s="280"/>
      <c r="Q241" s="195">
        <f t="shared" si="9"/>
        <v>0</v>
      </c>
      <c r="R241" s="286"/>
      <c r="S241" s="287"/>
      <c r="T241" s="287"/>
      <c r="U241" s="287"/>
      <c r="V241" s="280"/>
      <c r="W241" s="238">
        <f>IF(R241="","",VLOOKUP(R241,Hormel!$AF$8:$AL$31,W$6))*2</f>
        <v>0</v>
      </c>
      <c r="X241" s="238">
        <f>IF(S241="","",VLOOKUP(S241,Hormel!$AF$8:$AL$31,X$6))*2</f>
        <v>0</v>
      </c>
      <c r="Y241" s="238">
        <f>IF(T241="","",VLOOKUP(T241,Hormel!$AF$8:$AL$31,Y$6))*2</f>
        <v>0</v>
      </c>
      <c r="Z241" s="238">
        <f>IF(U241="","",VLOOKUP(U241,Hormel!$AF$8:$AL$31,Z$6))*2</f>
        <v>0</v>
      </c>
      <c r="AA241" s="238">
        <f>IF(V241="","",VLOOKUP(V241,Hormel!$AF$8:$AL$31,AA$6))*2</f>
        <v>0</v>
      </c>
      <c r="AB241" s="363">
        <v>0</v>
      </c>
      <c r="AC241" s="360">
        <v>0</v>
      </c>
      <c r="AD241" s="360">
        <v>0</v>
      </c>
      <c r="AE241" s="136">
        <v>0</v>
      </c>
      <c r="AF241" s="136">
        <v>0</v>
      </c>
      <c r="AG241" s="224">
        <f t="shared" si="10"/>
        <v>0</v>
      </c>
      <c r="AH241" s="197">
        <f t="shared" si="11"/>
        <v>0</v>
      </c>
      <c r="AI241" s="197"/>
      <c r="AJ241" s="197" t="s">
        <v>27</v>
      </c>
      <c r="AK241" s="197">
        <f>'Team Rank Work'!$AQ61</f>
        <v>0</v>
      </c>
      <c r="AL241" s="234">
        <v>584</v>
      </c>
      <c r="AM241" s="29"/>
      <c r="AN241" s="29"/>
      <c r="AO241" s="29"/>
      <c r="AU241" s="8"/>
      <c r="AV241" s="8"/>
      <c r="AW241" s="8"/>
      <c r="AX241" s="8"/>
      <c r="AY241" s="8"/>
    </row>
    <row r="242" spans="1:51" ht="13.5" customHeight="1" hidden="1">
      <c r="A242" s="189">
        <f>A238+1</f>
        <v>158</v>
      </c>
      <c r="B242" s="242" t="s">
        <v>133</v>
      </c>
      <c r="C242" s="271"/>
      <c r="D242" s="243"/>
      <c r="E242" s="244" t="s">
        <v>499</v>
      </c>
      <c r="F242" s="301"/>
      <c r="G242" s="245"/>
      <c r="H242" s="245"/>
      <c r="I242" s="245"/>
      <c r="J242" s="245"/>
      <c r="K242" s="245"/>
      <c r="L242" s="274"/>
      <c r="M242" s="274"/>
      <c r="N242" s="274"/>
      <c r="O242" s="274"/>
      <c r="P242" s="281"/>
      <c r="Q242" s="246">
        <f t="shared" si="9"/>
        <v>0</v>
      </c>
      <c r="R242" s="288"/>
      <c r="S242" s="289"/>
      <c r="T242" s="289"/>
      <c r="U242" s="289"/>
      <c r="V242" s="281"/>
      <c r="W242" s="239">
        <f>IF(R242="","",VLOOKUP(R242,Hormel!$AF$8:$AL$31,W$6))*2</f>
        <v>0</v>
      </c>
      <c r="X242" s="239">
        <f>IF(S242="","",VLOOKUP(S242,Hormel!$AF$8:$AL$31,X$6))*2</f>
        <v>0</v>
      </c>
      <c r="Y242" s="239">
        <f>IF(T242="","",VLOOKUP(T242,Hormel!$AF$8:$AL$31,Y$6))*2</f>
        <v>0</v>
      </c>
      <c r="Z242" s="239">
        <f>IF(U242="","",VLOOKUP(U242,Hormel!$AF$8:$AL$31,Z$6))*2</f>
        <v>0</v>
      </c>
      <c r="AA242" s="239">
        <f>IF(V242="","",VLOOKUP(V242,Hormel!$AF$8:$AL$31,AA$6))*2</f>
        <v>0</v>
      </c>
      <c r="AB242" s="364">
        <v>0</v>
      </c>
      <c r="AC242" s="361">
        <v>0</v>
      </c>
      <c r="AD242" s="361">
        <v>0</v>
      </c>
      <c r="AE242" s="245">
        <v>0</v>
      </c>
      <c r="AF242" s="245">
        <v>0</v>
      </c>
      <c r="AG242" s="247">
        <f t="shared" si="10"/>
        <v>0</v>
      </c>
      <c r="AH242" s="248">
        <f t="shared" si="11"/>
        <v>0</v>
      </c>
      <c r="AI242" s="249"/>
      <c r="AJ242" s="196"/>
      <c r="AK242" s="248"/>
      <c r="AL242" s="233">
        <v>591</v>
      </c>
      <c r="AM242" s="29"/>
      <c r="AN242" s="29">
        <f>IF(C242&lt;&gt;"",1,0)</f>
        <v>0</v>
      </c>
      <c r="AO242" s="50"/>
      <c r="AU242" s="8"/>
      <c r="AV242" s="8"/>
      <c r="AW242" s="8"/>
      <c r="AX242" s="8"/>
      <c r="AY242" s="8"/>
    </row>
    <row r="243" spans="1:51" ht="13.5" customHeight="1" hidden="1">
      <c r="A243" s="189"/>
      <c r="B243" s="188"/>
      <c r="C243" s="257">
        <f>IF(D243="","",IF(C242="","",C242))</f>
      </c>
      <c r="D243" s="72"/>
      <c r="E243" s="192" t="s">
        <v>500</v>
      </c>
      <c r="F243" s="299"/>
      <c r="G243" s="135"/>
      <c r="H243" s="135"/>
      <c r="I243" s="135"/>
      <c r="J243" s="135"/>
      <c r="K243" s="135"/>
      <c r="L243" s="272"/>
      <c r="M243" s="272"/>
      <c r="N243" s="272"/>
      <c r="O243" s="272"/>
      <c r="P243" s="279"/>
      <c r="Q243" s="194">
        <f t="shared" si="9"/>
        <v>0</v>
      </c>
      <c r="R243" s="285"/>
      <c r="S243" s="282"/>
      <c r="T243" s="282"/>
      <c r="U243" s="282"/>
      <c r="V243" s="279"/>
      <c r="W243" s="237">
        <f>IF(R243="","",VLOOKUP(R243,Hormel!$AF$8:$AL$31,W$6))*2</f>
        <v>0</v>
      </c>
      <c r="X243" s="237">
        <f>IF(S243="","",VLOOKUP(S243,Hormel!$AF$8:$AL$31,X$6))*2</f>
        <v>0</v>
      </c>
      <c r="Y243" s="237">
        <f>IF(T243="","",VLOOKUP(T243,Hormel!$AF$8:$AL$31,Y$6))*2</f>
        <v>0</v>
      </c>
      <c r="Z243" s="237">
        <f>IF(U243="","",VLOOKUP(U243,Hormel!$AF$8:$AL$31,Z$6))*2</f>
        <v>0</v>
      </c>
      <c r="AA243" s="237">
        <f>IF(V243="","",VLOOKUP(V243,Hormel!$AF$8:$AL$31,AA$6))*2</f>
        <v>0</v>
      </c>
      <c r="AB243" s="362">
        <v>0</v>
      </c>
      <c r="AC243" s="359">
        <v>0</v>
      </c>
      <c r="AD243" s="359">
        <v>0</v>
      </c>
      <c r="AE243" s="135">
        <v>0</v>
      </c>
      <c r="AF243" s="135">
        <v>0</v>
      </c>
      <c r="AG243" s="223">
        <f t="shared" si="10"/>
        <v>0</v>
      </c>
      <c r="AH243" s="196">
        <f t="shared" si="11"/>
        <v>0</v>
      </c>
      <c r="AI243" s="196"/>
      <c r="AJ243" s="261" t="s">
        <v>253</v>
      </c>
      <c r="AK243" s="196">
        <f>'Team Rank Work'!$AO62</f>
        <v>0</v>
      </c>
      <c r="AL243" s="233">
        <v>592</v>
      </c>
      <c r="AM243" s="29"/>
      <c r="AN243" s="29"/>
      <c r="AO243" s="29"/>
      <c r="AU243" s="8"/>
      <c r="AV243" s="8"/>
      <c r="AW243" s="8"/>
      <c r="AX243" s="8"/>
      <c r="AY243" s="8"/>
    </row>
    <row r="244" spans="1:51" ht="13.5" customHeight="1" hidden="1">
      <c r="A244" s="189"/>
      <c r="B244" s="188"/>
      <c r="C244" s="257">
        <f>IF(D244="","",IF(C242="","",C242))</f>
      </c>
      <c r="D244" s="72"/>
      <c r="E244" s="192" t="s">
        <v>501</v>
      </c>
      <c r="F244" s="299"/>
      <c r="G244" s="135"/>
      <c r="H244" s="135"/>
      <c r="I244" s="135"/>
      <c r="J244" s="135"/>
      <c r="K244" s="135"/>
      <c r="L244" s="272"/>
      <c r="M244" s="272"/>
      <c r="N244" s="272"/>
      <c r="O244" s="272"/>
      <c r="P244" s="279"/>
      <c r="Q244" s="194">
        <f t="shared" si="9"/>
        <v>0</v>
      </c>
      <c r="R244" s="285"/>
      <c r="S244" s="282"/>
      <c r="T244" s="282"/>
      <c r="U244" s="282"/>
      <c r="V244" s="279"/>
      <c r="W244" s="237">
        <f>IF(R244="","",VLOOKUP(R244,Hormel!$AF$8:$AL$31,W$6))*2</f>
        <v>0</v>
      </c>
      <c r="X244" s="237">
        <f>IF(S244="","",VLOOKUP(S244,Hormel!$AF$8:$AL$31,X$6))*2</f>
        <v>0</v>
      </c>
      <c r="Y244" s="237">
        <f>IF(T244="","",VLOOKUP(T244,Hormel!$AF$8:$AL$31,Y$6))*2</f>
        <v>0</v>
      </c>
      <c r="Z244" s="237">
        <f>IF(U244="","",VLOOKUP(U244,Hormel!$AF$8:$AL$31,Z$6))*2</f>
        <v>0</v>
      </c>
      <c r="AA244" s="237">
        <f>IF(V244="","",VLOOKUP(V244,Hormel!$AF$8:$AL$31,AA$6))*2</f>
        <v>0</v>
      </c>
      <c r="AB244" s="362">
        <v>0</v>
      </c>
      <c r="AC244" s="359">
        <v>0</v>
      </c>
      <c r="AD244" s="359">
        <v>0</v>
      </c>
      <c r="AE244" s="135">
        <v>0</v>
      </c>
      <c r="AF244" s="135">
        <v>0</v>
      </c>
      <c r="AG244" s="223">
        <f t="shared" si="10"/>
        <v>0</v>
      </c>
      <c r="AH244" s="196">
        <f t="shared" si="11"/>
        <v>0</v>
      </c>
      <c r="AI244" s="196"/>
      <c r="AJ244" s="261" t="s">
        <v>257</v>
      </c>
      <c r="AK244" s="196">
        <f>'Team Rank Work'!$AP62</f>
        <v>0</v>
      </c>
      <c r="AL244" s="233">
        <v>593</v>
      </c>
      <c r="AM244" s="29"/>
      <c r="AN244" s="29"/>
      <c r="AO244" s="29"/>
      <c r="AU244" s="8"/>
      <c r="AV244" s="8"/>
      <c r="AW244" s="8"/>
      <c r="AX244" s="8"/>
      <c r="AY244" s="8"/>
    </row>
    <row r="245" spans="1:51" ht="13.5" customHeight="1" hidden="1" thickBot="1">
      <c r="A245" s="189"/>
      <c r="B245" s="190"/>
      <c r="C245" s="258">
        <f>IF(D245="","",IF(C242="","",C242))</f>
      </c>
      <c r="D245" s="73"/>
      <c r="E245" s="193" t="s">
        <v>502</v>
      </c>
      <c r="F245" s="300"/>
      <c r="G245" s="136"/>
      <c r="H245" s="136"/>
      <c r="I245" s="136"/>
      <c r="J245" s="136"/>
      <c r="K245" s="136"/>
      <c r="L245" s="273"/>
      <c r="M245" s="273"/>
      <c r="N245" s="273"/>
      <c r="O245" s="273"/>
      <c r="P245" s="280"/>
      <c r="Q245" s="195">
        <f t="shared" si="9"/>
        <v>0</v>
      </c>
      <c r="R245" s="286"/>
      <c r="S245" s="287"/>
      <c r="T245" s="287"/>
      <c r="U245" s="287"/>
      <c r="V245" s="280"/>
      <c r="W245" s="238">
        <f>IF(R245="","",VLOOKUP(R245,Hormel!$AF$8:$AL$31,W$6))*2</f>
        <v>0</v>
      </c>
      <c r="X245" s="238">
        <f>IF(S245="","",VLOOKUP(S245,Hormel!$AF$8:$AL$31,X$6))*2</f>
        <v>0</v>
      </c>
      <c r="Y245" s="238">
        <f>IF(T245="","",VLOOKUP(T245,Hormel!$AF$8:$AL$31,Y$6))*2</f>
        <v>0</v>
      </c>
      <c r="Z245" s="238">
        <f>IF(U245="","",VLOOKUP(U245,Hormel!$AF$8:$AL$31,Z$6))*2</f>
        <v>0</v>
      </c>
      <c r="AA245" s="238">
        <f>IF(V245="","",VLOOKUP(V245,Hormel!$AF$8:$AL$31,AA$6))*2</f>
        <v>0</v>
      </c>
      <c r="AB245" s="363">
        <v>0</v>
      </c>
      <c r="AC245" s="360">
        <v>0</v>
      </c>
      <c r="AD245" s="360">
        <v>0</v>
      </c>
      <c r="AE245" s="136">
        <v>0</v>
      </c>
      <c r="AF245" s="136">
        <v>0</v>
      </c>
      <c r="AG245" s="224">
        <f t="shared" si="10"/>
        <v>0</v>
      </c>
      <c r="AH245" s="197">
        <f t="shared" si="11"/>
        <v>0</v>
      </c>
      <c r="AI245" s="197"/>
      <c r="AJ245" s="197" t="s">
        <v>27</v>
      </c>
      <c r="AK245" s="197">
        <f>'Team Rank Work'!$AQ62</f>
        <v>0</v>
      </c>
      <c r="AL245" s="234">
        <v>594</v>
      </c>
      <c r="AM245" s="29"/>
      <c r="AN245" s="29"/>
      <c r="AO245" s="29"/>
      <c r="AU245" s="8"/>
      <c r="AV245" s="8"/>
      <c r="AW245" s="8"/>
      <c r="AX245" s="8"/>
      <c r="AY245" s="8"/>
    </row>
    <row r="246" spans="1:51" ht="13.5" customHeight="1" hidden="1">
      <c r="A246" s="189">
        <f>A242+1</f>
        <v>159</v>
      </c>
      <c r="B246" s="242" t="s">
        <v>134</v>
      </c>
      <c r="C246" s="271"/>
      <c r="D246" s="243"/>
      <c r="E246" s="244" t="s">
        <v>503</v>
      </c>
      <c r="F246" s="301"/>
      <c r="G246" s="245"/>
      <c r="H246" s="245"/>
      <c r="I246" s="245"/>
      <c r="J246" s="245"/>
      <c r="K246" s="245"/>
      <c r="L246" s="274"/>
      <c r="M246" s="274"/>
      <c r="N246" s="274"/>
      <c r="O246" s="274"/>
      <c r="P246" s="281"/>
      <c r="Q246" s="246">
        <f t="shared" si="9"/>
        <v>0</v>
      </c>
      <c r="R246" s="288"/>
      <c r="S246" s="289"/>
      <c r="T246" s="289"/>
      <c r="U246" s="289"/>
      <c r="V246" s="281"/>
      <c r="W246" s="239">
        <f>IF(R246="","",VLOOKUP(R246,Hormel!$AF$8:$AL$31,W$6))*2</f>
        <v>0</v>
      </c>
      <c r="X246" s="239">
        <f>IF(S246="","",VLOOKUP(S246,Hormel!$AF$8:$AL$31,X$6))*2</f>
        <v>0</v>
      </c>
      <c r="Y246" s="239">
        <f>IF(T246="","",VLOOKUP(T246,Hormel!$AF$8:$AL$31,Y$6))*2</f>
        <v>0</v>
      </c>
      <c r="Z246" s="239">
        <f>IF(U246="","",VLOOKUP(U246,Hormel!$AF$8:$AL$31,Z$6))*2</f>
        <v>0</v>
      </c>
      <c r="AA246" s="239">
        <f>IF(V246="","",VLOOKUP(V246,Hormel!$AF$8:$AL$31,AA$6))*2</f>
        <v>0</v>
      </c>
      <c r="AB246" s="364">
        <v>0</v>
      </c>
      <c r="AC246" s="361">
        <v>0</v>
      </c>
      <c r="AD246" s="361">
        <v>0</v>
      </c>
      <c r="AE246" s="245">
        <v>0</v>
      </c>
      <c r="AF246" s="245">
        <v>0</v>
      </c>
      <c r="AG246" s="247">
        <f t="shared" si="10"/>
        <v>0</v>
      </c>
      <c r="AH246" s="248">
        <f t="shared" si="11"/>
        <v>0</v>
      </c>
      <c r="AI246" s="249"/>
      <c r="AJ246" s="196"/>
      <c r="AK246" s="248"/>
      <c r="AL246" s="233">
        <v>601</v>
      </c>
      <c r="AM246" s="29"/>
      <c r="AN246" s="29">
        <f>IF(C246&lt;&gt;"",1,0)</f>
        <v>0</v>
      </c>
      <c r="AO246" s="50"/>
      <c r="AU246" s="8"/>
      <c r="AV246" s="8"/>
      <c r="AW246" s="8"/>
      <c r="AX246" s="8"/>
      <c r="AY246" s="8"/>
    </row>
    <row r="247" spans="1:51" ht="13.5" customHeight="1" hidden="1">
      <c r="A247" s="189"/>
      <c r="B247" s="188"/>
      <c r="C247" s="257">
        <f>IF(D247="","",IF(C246="","",C246))</f>
      </c>
      <c r="D247" s="72"/>
      <c r="E247" s="192" t="s">
        <v>504</v>
      </c>
      <c r="F247" s="299"/>
      <c r="G247" s="135"/>
      <c r="H247" s="135"/>
      <c r="I247" s="135"/>
      <c r="J247" s="135"/>
      <c r="K247" s="135"/>
      <c r="L247" s="272"/>
      <c r="M247" s="272"/>
      <c r="N247" s="272"/>
      <c r="O247" s="272"/>
      <c r="P247" s="279"/>
      <c r="Q247" s="194">
        <f t="shared" si="9"/>
        <v>0</v>
      </c>
      <c r="R247" s="285"/>
      <c r="S247" s="282"/>
      <c r="T247" s="282"/>
      <c r="U247" s="282"/>
      <c r="V247" s="279"/>
      <c r="W247" s="237">
        <f>IF(R247="","",VLOOKUP(R247,Hormel!$AF$8:$AL$31,W$6))*2</f>
        <v>0</v>
      </c>
      <c r="X247" s="237">
        <f>IF(S247="","",VLOOKUP(S247,Hormel!$AF$8:$AL$31,X$6))*2</f>
        <v>0</v>
      </c>
      <c r="Y247" s="237">
        <f>IF(T247="","",VLOOKUP(T247,Hormel!$AF$8:$AL$31,Y$6))*2</f>
        <v>0</v>
      </c>
      <c r="Z247" s="237">
        <f>IF(U247="","",VLOOKUP(U247,Hormel!$AF$8:$AL$31,Z$6))*2</f>
        <v>0</v>
      </c>
      <c r="AA247" s="237">
        <f>IF(V247="","",VLOOKUP(V247,Hormel!$AF$8:$AL$31,AA$6))*2</f>
        <v>0</v>
      </c>
      <c r="AB247" s="362">
        <v>0</v>
      </c>
      <c r="AC247" s="359">
        <v>0</v>
      </c>
      <c r="AD247" s="359">
        <v>0</v>
      </c>
      <c r="AE247" s="135">
        <v>0</v>
      </c>
      <c r="AF247" s="135">
        <v>0</v>
      </c>
      <c r="AG247" s="223">
        <f t="shared" si="10"/>
        <v>0</v>
      </c>
      <c r="AH247" s="196">
        <f t="shared" si="11"/>
        <v>0</v>
      </c>
      <c r="AI247" s="196"/>
      <c r="AJ247" s="261" t="s">
        <v>253</v>
      </c>
      <c r="AK247" s="196">
        <f>'Team Rank Work'!$AO63</f>
        <v>0</v>
      </c>
      <c r="AL247" s="233">
        <v>602</v>
      </c>
      <c r="AM247" s="29"/>
      <c r="AN247" s="29"/>
      <c r="AO247" s="29"/>
      <c r="AU247" s="8"/>
      <c r="AV247" s="8"/>
      <c r="AW247" s="8"/>
      <c r="AX247" s="8"/>
      <c r="AY247" s="8"/>
    </row>
    <row r="248" spans="1:51" ht="13.5" customHeight="1" hidden="1">
      <c r="A248" s="189"/>
      <c r="B248" s="188"/>
      <c r="C248" s="257">
        <f>IF(D248="","",IF(C246="","",C246))</f>
      </c>
      <c r="D248" s="72"/>
      <c r="E248" s="192" t="s">
        <v>505</v>
      </c>
      <c r="F248" s="299"/>
      <c r="G248" s="135"/>
      <c r="H248" s="135"/>
      <c r="I248" s="135"/>
      <c r="J248" s="135"/>
      <c r="K248" s="135"/>
      <c r="L248" s="272"/>
      <c r="M248" s="272"/>
      <c r="N248" s="272"/>
      <c r="O248" s="272"/>
      <c r="P248" s="279"/>
      <c r="Q248" s="194">
        <f t="shared" si="9"/>
        <v>0</v>
      </c>
      <c r="R248" s="285"/>
      <c r="S248" s="282"/>
      <c r="T248" s="282"/>
      <c r="U248" s="282"/>
      <c r="V248" s="279"/>
      <c r="W248" s="237">
        <f>IF(R248="","",VLOOKUP(R248,Hormel!$AF$8:$AL$31,W$6))*2</f>
        <v>0</v>
      </c>
      <c r="X248" s="237">
        <f>IF(S248="","",VLOOKUP(S248,Hormel!$AF$8:$AL$31,X$6))*2</f>
        <v>0</v>
      </c>
      <c r="Y248" s="237">
        <f>IF(T248="","",VLOOKUP(T248,Hormel!$AF$8:$AL$31,Y$6))*2</f>
        <v>0</v>
      </c>
      <c r="Z248" s="237">
        <f>IF(U248="","",VLOOKUP(U248,Hormel!$AF$8:$AL$31,Z$6))*2</f>
        <v>0</v>
      </c>
      <c r="AA248" s="237">
        <f>IF(V248="","",VLOOKUP(V248,Hormel!$AF$8:$AL$31,AA$6))*2</f>
        <v>0</v>
      </c>
      <c r="AB248" s="362">
        <v>0</v>
      </c>
      <c r="AC248" s="359">
        <v>0</v>
      </c>
      <c r="AD248" s="359">
        <v>0</v>
      </c>
      <c r="AE248" s="135">
        <v>0</v>
      </c>
      <c r="AF248" s="135">
        <v>0</v>
      </c>
      <c r="AG248" s="223">
        <f t="shared" si="10"/>
        <v>0</v>
      </c>
      <c r="AH248" s="196">
        <f t="shared" si="11"/>
        <v>0</v>
      </c>
      <c r="AI248" s="196"/>
      <c r="AJ248" s="261" t="s">
        <v>257</v>
      </c>
      <c r="AK248" s="196">
        <f>'Team Rank Work'!$AP63</f>
        <v>0</v>
      </c>
      <c r="AL248" s="233">
        <v>603</v>
      </c>
      <c r="AM248" s="29"/>
      <c r="AN248" s="29"/>
      <c r="AO248" s="29"/>
      <c r="AU248" s="8"/>
      <c r="AV248" s="8"/>
      <c r="AW248" s="8"/>
      <c r="AX248" s="8"/>
      <c r="AY248" s="8"/>
    </row>
    <row r="249" spans="1:51" ht="13.5" customHeight="1" hidden="1" thickBot="1">
      <c r="A249" s="189"/>
      <c r="B249" s="190"/>
      <c r="C249" s="258">
        <f>IF(D249="","",IF(C246="","",C246))</f>
      </c>
      <c r="D249" s="73"/>
      <c r="E249" s="193" t="s">
        <v>506</v>
      </c>
      <c r="F249" s="300"/>
      <c r="G249" s="136"/>
      <c r="H249" s="136"/>
      <c r="I249" s="136"/>
      <c r="J249" s="136"/>
      <c r="K249" s="136"/>
      <c r="L249" s="273"/>
      <c r="M249" s="273"/>
      <c r="N249" s="273"/>
      <c r="O249" s="273"/>
      <c r="P249" s="280"/>
      <c r="Q249" s="195">
        <f t="shared" si="9"/>
        <v>0</v>
      </c>
      <c r="R249" s="286"/>
      <c r="S249" s="287"/>
      <c r="T249" s="287"/>
      <c r="U249" s="287"/>
      <c r="V249" s="280"/>
      <c r="W249" s="238">
        <f>IF(R249="","",VLOOKUP(R249,Hormel!$AF$8:$AL$31,W$6))*2</f>
        <v>0</v>
      </c>
      <c r="X249" s="238">
        <f>IF(S249="","",VLOOKUP(S249,Hormel!$AF$8:$AL$31,X$6))*2</f>
        <v>0</v>
      </c>
      <c r="Y249" s="238">
        <f>IF(T249="","",VLOOKUP(T249,Hormel!$AF$8:$AL$31,Y$6))*2</f>
        <v>0</v>
      </c>
      <c r="Z249" s="238">
        <f>IF(U249="","",VLOOKUP(U249,Hormel!$AF$8:$AL$31,Z$6))*2</f>
        <v>0</v>
      </c>
      <c r="AA249" s="238">
        <f>IF(V249="","",VLOOKUP(V249,Hormel!$AF$8:$AL$31,AA$6))*2</f>
        <v>0</v>
      </c>
      <c r="AB249" s="363">
        <v>0</v>
      </c>
      <c r="AC249" s="360">
        <v>0</v>
      </c>
      <c r="AD249" s="360">
        <v>0</v>
      </c>
      <c r="AE249" s="136">
        <v>0</v>
      </c>
      <c r="AF249" s="136">
        <v>0</v>
      </c>
      <c r="AG249" s="224">
        <f t="shared" si="10"/>
        <v>0</v>
      </c>
      <c r="AH249" s="197">
        <f t="shared" si="11"/>
        <v>0</v>
      </c>
      <c r="AI249" s="197"/>
      <c r="AJ249" s="197" t="s">
        <v>27</v>
      </c>
      <c r="AK249" s="197">
        <f>'Team Rank Work'!$AQ63</f>
        <v>0</v>
      </c>
      <c r="AL249" s="234">
        <v>604</v>
      </c>
      <c r="AM249" s="29"/>
      <c r="AN249" s="29"/>
      <c r="AO249" s="29"/>
      <c r="AU249" s="8"/>
      <c r="AV249" s="8"/>
      <c r="AW249" s="8"/>
      <c r="AX249" s="8"/>
      <c r="AY249" s="8"/>
    </row>
    <row r="250" spans="1:51" ht="13.5" customHeight="1" hidden="1">
      <c r="A250" s="189">
        <f>A246+1</f>
        <v>160</v>
      </c>
      <c r="B250" s="242" t="s">
        <v>135</v>
      </c>
      <c r="C250" s="271"/>
      <c r="D250" s="243"/>
      <c r="E250" s="244" t="s">
        <v>507</v>
      </c>
      <c r="F250" s="301"/>
      <c r="G250" s="245"/>
      <c r="H250" s="245"/>
      <c r="I250" s="245"/>
      <c r="J250" s="245"/>
      <c r="K250" s="245"/>
      <c r="L250" s="274"/>
      <c r="M250" s="274"/>
      <c r="N250" s="274"/>
      <c r="O250" s="274"/>
      <c r="P250" s="281"/>
      <c r="Q250" s="246">
        <f t="shared" si="9"/>
        <v>0</v>
      </c>
      <c r="R250" s="288"/>
      <c r="S250" s="289"/>
      <c r="T250" s="289"/>
      <c r="U250" s="289"/>
      <c r="V250" s="281"/>
      <c r="W250" s="239">
        <f>IF(R250="","",VLOOKUP(R250,Hormel!$AF$8:$AL$31,W$6))*2</f>
        <v>0</v>
      </c>
      <c r="X250" s="239">
        <f>IF(S250="","",VLOOKUP(S250,Hormel!$AF$8:$AL$31,X$6))*2</f>
        <v>0</v>
      </c>
      <c r="Y250" s="239">
        <f>IF(T250="","",VLOOKUP(T250,Hormel!$AF$8:$AL$31,Y$6))*2</f>
        <v>0</v>
      </c>
      <c r="Z250" s="239">
        <f>IF(U250="","",VLOOKUP(U250,Hormel!$AF$8:$AL$31,Z$6))*2</f>
        <v>0</v>
      </c>
      <c r="AA250" s="239">
        <f>IF(V250="","",VLOOKUP(V250,Hormel!$AF$8:$AL$31,AA$6))*2</f>
        <v>0</v>
      </c>
      <c r="AB250" s="364">
        <v>0</v>
      </c>
      <c r="AC250" s="361">
        <v>0</v>
      </c>
      <c r="AD250" s="361">
        <v>0</v>
      </c>
      <c r="AE250" s="245">
        <v>0</v>
      </c>
      <c r="AF250" s="245">
        <v>0</v>
      </c>
      <c r="AG250" s="247">
        <f t="shared" si="10"/>
        <v>0</v>
      </c>
      <c r="AH250" s="248">
        <f t="shared" si="11"/>
        <v>0</v>
      </c>
      <c r="AI250" s="249"/>
      <c r="AJ250" s="196"/>
      <c r="AK250" s="248"/>
      <c r="AL250" s="233">
        <v>611</v>
      </c>
      <c r="AM250" s="29"/>
      <c r="AN250" s="29">
        <f>IF(C250&lt;&gt;"",1,0)</f>
        <v>0</v>
      </c>
      <c r="AO250" s="50"/>
      <c r="AU250" s="8"/>
      <c r="AV250" s="8"/>
      <c r="AW250" s="8"/>
      <c r="AX250" s="8"/>
      <c r="AY250" s="8"/>
    </row>
    <row r="251" spans="1:51" ht="13.5" customHeight="1" hidden="1">
      <c r="A251" s="189"/>
      <c r="B251" s="188"/>
      <c r="C251" s="257">
        <f>IF(D251="","",IF(C250="","",C250))</f>
      </c>
      <c r="D251" s="72"/>
      <c r="E251" s="192" t="s">
        <v>508</v>
      </c>
      <c r="F251" s="299"/>
      <c r="G251" s="135"/>
      <c r="H251" s="135"/>
      <c r="I251" s="135"/>
      <c r="J251" s="135"/>
      <c r="K251" s="135"/>
      <c r="L251" s="272"/>
      <c r="M251" s="272"/>
      <c r="N251" s="272"/>
      <c r="O251" s="272"/>
      <c r="P251" s="279"/>
      <c r="Q251" s="194">
        <f t="shared" si="9"/>
        <v>0</v>
      </c>
      <c r="R251" s="285"/>
      <c r="S251" s="282"/>
      <c r="T251" s="282"/>
      <c r="U251" s="282"/>
      <c r="V251" s="279"/>
      <c r="W251" s="237">
        <f>IF(R251="","",VLOOKUP(R251,Hormel!$AF$8:$AL$31,W$6))*2</f>
        <v>0</v>
      </c>
      <c r="X251" s="237">
        <f>IF(S251="","",VLOOKUP(S251,Hormel!$AF$8:$AL$31,X$6))*2</f>
        <v>0</v>
      </c>
      <c r="Y251" s="237">
        <f>IF(T251="","",VLOOKUP(T251,Hormel!$AF$8:$AL$31,Y$6))*2</f>
        <v>0</v>
      </c>
      <c r="Z251" s="237">
        <f>IF(U251="","",VLOOKUP(U251,Hormel!$AF$8:$AL$31,Z$6))*2</f>
        <v>0</v>
      </c>
      <c r="AA251" s="237">
        <f>IF(V251="","",VLOOKUP(V251,Hormel!$AF$8:$AL$31,AA$6))*2</f>
        <v>0</v>
      </c>
      <c r="AB251" s="362">
        <v>0</v>
      </c>
      <c r="AC251" s="359">
        <v>0</v>
      </c>
      <c r="AD251" s="359">
        <v>0</v>
      </c>
      <c r="AE251" s="135">
        <v>0</v>
      </c>
      <c r="AF251" s="135">
        <v>0</v>
      </c>
      <c r="AG251" s="223">
        <f t="shared" si="10"/>
        <v>0</v>
      </c>
      <c r="AH251" s="196">
        <f t="shared" si="11"/>
        <v>0</v>
      </c>
      <c r="AI251" s="196"/>
      <c r="AJ251" s="261" t="s">
        <v>253</v>
      </c>
      <c r="AK251" s="196">
        <f>'Team Rank Work'!$AO64</f>
        <v>0</v>
      </c>
      <c r="AL251" s="233">
        <v>612</v>
      </c>
      <c r="AM251" s="29"/>
      <c r="AN251" s="29"/>
      <c r="AO251" s="29"/>
      <c r="AU251" s="8"/>
      <c r="AV251" s="8"/>
      <c r="AW251" s="8"/>
      <c r="AX251" s="8"/>
      <c r="AY251" s="8"/>
    </row>
    <row r="252" spans="1:51" ht="13.5" customHeight="1" hidden="1">
      <c r="A252" s="189"/>
      <c r="B252" s="188"/>
      <c r="C252" s="257">
        <f>IF(D252="","",IF(C250="","",C250))</f>
      </c>
      <c r="D252" s="72"/>
      <c r="E252" s="192" t="s">
        <v>509</v>
      </c>
      <c r="F252" s="299"/>
      <c r="G252" s="135"/>
      <c r="H252" s="135"/>
      <c r="I252" s="135"/>
      <c r="J252" s="135"/>
      <c r="K252" s="135"/>
      <c r="L252" s="272"/>
      <c r="M252" s="272"/>
      <c r="N252" s="272"/>
      <c r="O252" s="272"/>
      <c r="P252" s="279"/>
      <c r="Q252" s="194">
        <f t="shared" si="9"/>
        <v>0</v>
      </c>
      <c r="R252" s="285"/>
      <c r="S252" s="282"/>
      <c r="T252" s="282"/>
      <c r="U252" s="282"/>
      <c r="V252" s="279"/>
      <c r="W252" s="237">
        <f>IF(R252="","",VLOOKUP(R252,Hormel!$AF$8:$AL$31,W$6))*2</f>
        <v>0</v>
      </c>
      <c r="X252" s="237">
        <f>IF(S252="","",VLOOKUP(S252,Hormel!$AF$8:$AL$31,X$6))*2</f>
        <v>0</v>
      </c>
      <c r="Y252" s="237">
        <f>IF(T252="","",VLOOKUP(T252,Hormel!$AF$8:$AL$31,Y$6))*2</f>
        <v>0</v>
      </c>
      <c r="Z252" s="237">
        <f>IF(U252="","",VLOOKUP(U252,Hormel!$AF$8:$AL$31,Z$6))*2</f>
        <v>0</v>
      </c>
      <c r="AA252" s="237">
        <f>IF(V252="","",VLOOKUP(V252,Hormel!$AF$8:$AL$31,AA$6))*2</f>
        <v>0</v>
      </c>
      <c r="AB252" s="362">
        <v>0</v>
      </c>
      <c r="AC252" s="359">
        <v>0</v>
      </c>
      <c r="AD252" s="359">
        <v>0</v>
      </c>
      <c r="AE252" s="135">
        <v>0</v>
      </c>
      <c r="AF252" s="135">
        <v>0</v>
      </c>
      <c r="AG252" s="223">
        <f t="shared" si="10"/>
        <v>0</v>
      </c>
      <c r="AH252" s="196">
        <f t="shared" si="11"/>
        <v>0</v>
      </c>
      <c r="AI252" s="196"/>
      <c r="AJ252" s="261" t="s">
        <v>257</v>
      </c>
      <c r="AK252" s="196">
        <f>'Team Rank Work'!$AP64</f>
        <v>0</v>
      </c>
      <c r="AL252" s="233">
        <v>613</v>
      </c>
      <c r="AM252" s="29"/>
      <c r="AN252" s="29"/>
      <c r="AO252" s="29"/>
      <c r="AU252" s="8"/>
      <c r="AV252" s="8"/>
      <c r="AW252" s="8"/>
      <c r="AX252" s="8"/>
      <c r="AY252" s="8"/>
    </row>
    <row r="253" spans="1:51" ht="13.5" customHeight="1" hidden="1" thickBot="1">
      <c r="A253" s="189"/>
      <c r="B253" s="190"/>
      <c r="C253" s="258">
        <f>IF(D253="","",IF(C250="","",C250))</f>
      </c>
      <c r="D253" s="73"/>
      <c r="E253" s="193" t="s">
        <v>510</v>
      </c>
      <c r="F253" s="300"/>
      <c r="G253" s="136"/>
      <c r="H253" s="136"/>
      <c r="I253" s="136"/>
      <c r="J253" s="136"/>
      <c r="K253" s="136"/>
      <c r="L253" s="273"/>
      <c r="M253" s="273"/>
      <c r="N253" s="273"/>
      <c r="O253" s="273"/>
      <c r="P253" s="280"/>
      <c r="Q253" s="195">
        <f t="shared" si="9"/>
        <v>0</v>
      </c>
      <c r="R253" s="286"/>
      <c r="S253" s="287"/>
      <c r="T253" s="287"/>
      <c r="U253" s="287"/>
      <c r="V253" s="280"/>
      <c r="W253" s="238">
        <f>IF(R253="","",VLOOKUP(R253,Hormel!$AF$8:$AL$31,W$6))*2</f>
        <v>0</v>
      </c>
      <c r="X253" s="238">
        <f>IF(S253="","",VLOOKUP(S253,Hormel!$AF$8:$AL$31,X$6))*2</f>
        <v>0</v>
      </c>
      <c r="Y253" s="238">
        <f>IF(T253="","",VLOOKUP(T253,Hormel!$AF$8:$AL$31,Y$6))*2</f>
        <v>0</v>
      </c>
      <c r="Z253" s="238">
        <f>IF(U253="","",VLOOKUP(U253,Hormel!$AF$8:$AL$31,Z$6))*2</f>
        <v>0</v>
      </c>
      <c r="AA253" s="238">
        <f>IF(V253="","",VLOOKUP(V253,Hormel!$AF$8:$AL$31,AA$6))*2</f>
        <v>0</v>
      </c>
      <c r="AB253" s="363">
        <v>0</v>
      </c>
      <c r="AC253" s="360">
        <v>0</v>
      </c>
      <c r="AD253" s="360">
        <v>0</v>
      </c>
      <c r="AE253" s="136">
        <v>0</v>
      </c>
      <c r="AF253" s="136">
        <v>0</v>
      </c>
      <c r="AG253" s="224">
        <f t="shared" si="10"/>
        <v>0</v>
      </c>
      <c r="AH253" s="197">
        <f t="shared" si="11"/>
        <v>0</v>
      </c>
      <c r="AI253" s="197"/>
      <c r="AJ253" s="197" t="s">
        <v>27</v>
      </c>
      <c r="AK253" s="197">
        <f>'Team Rank Work'!$AQ64</f>
        <v>0</v>
      </c>
      <c r="AL253" s="234">
        <v>614</v>
      </c>
      <c r="AM253" s="29"/>
      <c r="AN253" s="29"/>
      <c r="AO253" s="29"/>
      <c r="AU253" s="8"/>
      <c r="AV253" s="8"/>
      <c r="AW253" s="8"/>
      <c r="AX253" s="8"/>
      <c r="AY253" s="8"/>
    </row>
    <row r="254" spans="1:51" ht="13.5" customHeight="1" hidden="1">
      <c r="A254" s="189">
        <f>A250+1</f>
        <v>161</v>
      </c>
      <c r="B254" s="242" t="s">
        <v>136</v>
      </c>
      <c r="C254" s="271"/>
      <c r="D254" s="243"/>
      <c r="E254" s="244" t="s">
        <v>511</v>
      </c>
      <c r="F254" s="301"/>
      <c r="G254" s="245"/>
      <c r="H254" s="245"/>
      <c r="I254" s="245"/>
      <c r="J254" s="245"/>
      <c r="K254" s="245"/>
      <c r="L254" s="274"/>
      <c r="M254" s="274"/>
      <c r="N254" s="274"/>
      <c r="O254" s="274"/>
      <c r="P254" s="281"/>
      <c r="Q254" s="246">
        <f t="shared" si="9"/>
        <v>0</v>
      </c>
      <c r="R254" s="288"/>
      <c r="S254" s="289"/>
      <c r="T254" s="289"/>
      <c r="U254" s="289"/>
      <c r="V254" s="281"/>
      <c r="W254" s="239">
        <f>IF(R254="","",VLOOKUP(R254,Hormel!$AF$8:$AL$31,W$6))*2</f>
        <v>0</v>
      </c>
      <c r="X254" s="239">
        <f>IF(S254="","",VLOOKUP(S254,Hormel!$AF$8:$AL$31,X$6))*2</f>
        <v>0</v>
      </c>
      <c r="Y254" s="239">
        <f>IF(T254="","",VLOOKUP(T254,Hormel!$AF$8:$AL$31,Y$6))*2</f>
        <v>0</v>
      </c>
      <c r="Z254" s="239">
        <f>IF(U254="","",VLOOKUP(U254,Hormel!$AF$8:$AL$31,Z$6))*2</f>
        <v>0</v>
      </c>
      <c r="AA254" s="239">
        <f>IF(V254="","",VLOOKUP(V254,Hormel!$AF$8:$AL$31,AA$6))*2</f>
        <v>0</v>
      </c>
      <c r="AB254" s="364">
        <v>0</v>
      </c>
      <c r="AC254" s="361">
        <v>0</v>
      </c>
      <c r="AD254" s="361">
        <v>0</v>
      </c>
      <c r="AE254" s="245">
        <v>0</v>
      </c>
      <c r="AF254" s="245">
        <v>0</v>
      </c>
      <c r="AG254" s="247">
        <f t="shared" si="10"/>
        <v>0</v>
      </c>
      <c r="AH254" s="248">
        <f t="shared" si="11"/>
        <v>0</v>
      </c>
      <c r="AI254" s="249"/>
      <c r="AJ254" s="196"/>
      <c r="AK254" s="248"/>
      <c r="AL254" s="233">
        <v>621</v>
      </c>
      <c r="AM254" s="29"/>
      <c r="AN254" s="29">
        <f>IF(C254&lt;&gt;"",1,0)</f>
        <v>0</v>
      </c>
      <c r="AO254" s="50"/>
      <c r="AU254" s="8"/>
      <c r="AV254" s="8"/>
      <c r="AW254" s="8"/>
      <c r="AX254" s="8"/>
      <c r="AY254" s="8"/>
    </row>
    <row r="255" spans="1:51" ht="13.5" customHeight="1" hidden="1">
      <c r="A255" s="189"/>
      <c r="B255" s="188"/>
      <c r="C255" s="257">
        <f>IF(D255="","",IF(C254="","",C254))</f>
      </c>
      <c r="D255" s="72"/>
      <c r="E255" s="192" t="s">
        <v>512</v>
      </c>
      <c r="F255" s="299"/>
      <c r="G255" s="135"/>
      <c r="H255" s="135"/>
      <c r="I255" s="135"/>
      <c r="J255" s="135"/>
      <c r="K255" s="135"/>
      <c r="L255" s="272"/>
      <c r="M255" s="272"/>
      <c r="N255" s="272"/>
      <c r="O255" s="272"/>
      <c r="P255" s="279"/>
      <c r="Q255" s="194">
        <f t="shared" si="9"/>
        <v>0</v>
      </c>
      <c r="R255" s="285"/>
      <c r="S255" s="282"/>
      <c r="T255" s="282"/>
      <c r="U255" s="282"/>
      <c r="V255" s="279"/>
      <c r="W255" s="237">
        <f>IF(R255="","",VLOOKUP(R255,Hormel!$AF$8:$AL$31,W$6))*2</f>
        <v>0</v>
      </c>
      <c r="X255" s="237">
        <f>IF(S255="","",VLOOKUP(S255,Hormel!$AF$8:$AL$31,X$6))*2</f>
        <v>0</v>
      </c>
      <c r="Y255" s="237">
        <f>IF(T255="","",VLOOKUP(T255,Hormel!$AF$8:$AL$31,Y$6))*2</f>
        <v>0</v>
      </c>
      <c r="Z255" s="237">
        <f>IF(U255="","",VLOOKUP(U255,Hormel!$AF$8:$AL$31,Z$6))*2</f>
        <v>0</v>
      </c>
      <c r="AA255" s="237">
        <f>IF(V255="","",VLOOKUP(V255,Hormel!$AF$8:$AL$31,AA$6))*2</f>
        <v>0</v>
      </c>
      <c r="AB255" s="362">
        <v>0</v>
      </c>
      <c r="AC255" s="359">
        <v>0</v>
      </c>
      <c r="AD255" s="359">
        <v>0</v>
      </c>
      <c r="AE255" s="135">
        <v>0</v>
      </c>
      <c r="AF255" s="135">
        <v>0</v>
      </c>
      <c r="AG255" s="223">
        <f t="shared" si="10"/>
        <v>0</v>
      </c>
      <c r="AH255" s="196">
        <f t="shared" si="11"/>
        <v>0</v>
      </c>
      <c r="AI255" s="196"/>
      <c r="AJ255" s="261" t="s">
        <v>253</v>
      </c>
      <c r="AK255" s="196">
        <f>'Team Rank Work'!$AO65</f>
        <v>0</v>
      </c>
      <c r="AL255" s="233">
        <v>622</v>
      </c>
      <c r="AM255" s="29"/>
      <c r="AN255" s="29"/>
      <c r="AO255" s="29"/>
      <c r="AU255" s="8"/>
      <c r="AV255" s="8"/>
      <c r="AW255" s="8"/>
      <c r="AX255" s="8"/>
      <c r="AY255" s="8"/>
    </row>
    <row r="256" spans="1:51" ht="13.5" customHeight="1" hidden="1">
      <c r="A256" s="189"/>
      <c r="B256" s="188"/>
      <c r="C256" s="257">
        <f>IF(D256="","",IF(C254="","",C254))</f>
      </c>
      <c r="D256" s="72"/>
      <c r="E256" s="192" t="s">
        <v>513</v>
      </c>
      <c r="F256" s="299"/>
      <c r="G256" s="135"/>
      <c r="H256" s="135"/>
      <c r="I256" s="135"/>
      <c r="J256" s="135"/>
      <c r="K256" s="135"/>
      <c r="L256" s="272"/>
      <c r="M256" s="272"/>
      <c r="N256" s="272"/>
      <c r="O256" s="272"/>
      <c r="P256" s="279"/>
      <c r="Q256" s="194">
        <f t="shared" si="9"/>
        <v>0</v>
      </c>
      <c r="R256" s="285"/>
      <c r="S256" s="282"/>
      <c r="T256" s="282"/>
      <c r="U256" s="282"/>
      <c r="V256" s="279"/>
      <c r="W256" s="237">
        <f>IF(R256="","",VLOOKUP(R256,Hormel!$AF$8:$AL$31,W$6))*2</f>
        <v>0</v>
      </c>
      <c r="X256" s="237">
        <f>IF(S256="","",VLOOKUP(S256,Hormel!$AF$8:$AL$31,X$6))*2</f>
        <v>0</v>
      </c>
      <c r="Y256" s="237">
        <f>IF(T256="","",VLOOKUP(T256,Hormel!$AF$8:$AL$31,Y$6))*2</f>
        <v>0</v>
      </c>
      <c r="Z256" s="237">
        <f>IF(U256="","",VLOOKUP(U256,Hormel!$AF$8:$AL$31,Z$6))*2</f>
        <v>0</v>
      </c>
      <c r="AA256" s="237">
        <f>IF(V256="","",VLOOKUP(V256,Hormel!$AF$8:$AL$31,AA$6))*2</f>
        <v>0</v>
      </c>
      <c r="AB256" s="362">
        <v>0</v>
      </c>
      <c r="AC256" s="359">
        <v>0</v>
      </c>
      <c r="AD256" s="359">
        <v>0</v>
      </c>
      <c r="AE256" s="135">
        <v>0</v>
      </c>
      <c r="AF256" s="135">
        <v>0</v>
      </c>
      <c r="AG256" s="223">
        <f t="shared" si="10"/>
        <v>0</v>
      </c>
      <c r="AH256" s="196">
        <f t="shared" si="11"/>
        <v>0</v>
      </c>
      <c r="AI256" s="196"/>
      <c r="AJ256" s="261" t="s">
        <v>257</v>
      </c>
      <c r="AK256" s="196">
        <f>'Team Rank Work'!$AP65</f>
        <v>0</v>
      </c>
      <c r="AL256" s="233">
        <v>623</v>
      </c>
      <c r="AM256" s="29"/>
      <c r="AN256" s="29"/>
      <c r="AU256" s="8"/>
      <c r="AV256" s="8"/>
      <c r="AW256" s="8"/>
      <c r="AX256" s="8"/>
      <c r="AY256" s="8"/>
    </row>
    <row r="257" spans="1:51" ht="13.5" customHeight="1" hidden="1" thickBot="1">
      <c r="A257" s="189"/>
      <c r="B257" s="190"/>
      <c r="C257" s="258">
        <f>IF(D257="","",IF(C254="","",C254))</f>
      </c>
      <c r="D257" s="73"/>
      <c r="E257" s="193" t="s">
        <v>514</v>
      </c>
      <c r="F257" s="300"/>
      <c r="G257" s="136"/>
      <c r="H257" s="136"/>
      <c r="I257" s="136"/>
      <c r="J257" s="136"/>
      <c r="K257" s="136"/>
      <c r="L257" s="273"/>
      <c r="M257" s="273"/>
      <c r="N257" s="273"/>
      <c r="O257" s="273"/>
      <c r="P257" s="280"/>
      <c r="Q257" s="195">
        <f t="shared" si="9"/>
        <v>0</v>
      </c>
      <c r="R257" s="286"/>
      <c r="S257" s="287"/>
      <c r="T257" s="287"/>
      <c r="U257" s="287"/>
      <c r="V257" s="280"/>
      <c r="W257" s="238">
        <f>IF(R257="","",VLOOKUP(R257,Hormel!$AF$8:$AL$31,W$6))*2</f>
        <v>0</v>
      </c>
      <c r="X257" s="238">
        <f>IF(S257="","",VLOOKUP(S257,Hormel!$AF$8:$AL$31,X$6))*2</f>
        <v>0</v>
      </c>
      <c r="Y257" s="238">
        <f>IF(T257="","",VLOOKUP(T257,Hormel!$AF$8:$AL$31,Y$6))*2</f>
        <v>0</v>
      </c>
      <c r="Z257" s="238">
        <f>IF(U257="","",VLOOKUP(U257,Hormel!$AF$8:$AL$31,Z$6))*2</f>
        <v>0</v>
      </c>
      <c r="AA257" s="238">
        <f>IF(V257="","",VLOOKUP(V257,Hormel!$AF$8:$AL$31,AA$6))*2</f>
        <v>0</v>
      </c>
      <c r="AB257" s="363">
        <v>0</v>
      </c>
      <c r="AC257" s="360">
        <v>0</v>
      </c>
      <c r="AD257" s="360">
        <v>0</v>
      </c>
      <c r="AE257" s="136">
        <v>0</v>
      </c>
      <c r="AF257" s="136">
        <v>0</v>
      </c>
      <c r="AG257" s="224">
        <f t="shared" si="10"/>
        <v>0</v>
      </c>
      <c r="AH257" s="197">
        <f t="shared" si="11"/>
        <v>0</v>
      </c>
      <c r="AI257" s="197"/>
      <c r="AJ257" s="197" t="s">
        <v>27</v>
      </c>
      <c r="AK257" s="197">
        <f>'Team Rank Work'!$AQ65</f>
        <v>0</v>
      </c>
      <c r="AL257" s="234">
        <v>624</v>
      </c>
      <c r="AM257" s="29"/>
      <c r="AN257" s="29"/>
      <c r="AU257" s="8"/>
      <c r="AV257" s="8"/>
      <c r="AW257" s="8"/>
      <c r="AX257" s="8"/>
      <c r="AY257" s="8"/>
    </row>
    <row r="258" spans="1:51" ht="13.5" customHeight="1" hidden="1">
      <c r="A258" s="189">
        <f>A254+1</f>
        <v>162</v>
      </c>
      <c r="B258" s="242" t="s">
        <v>137</v>
      </c>
      <c r="C258" s="271"/>
      <c r="D258" s="243"/>
      <c r="E258" s="244" t="s">
        <v>515</v>
      </c>
      <c r="F258" s="301"/>
      <c r="G258" s="245"/>
      <c r="H258" s="245"/>
      <c r="I258" s="245"/>
      <c r="J258" s="245"/>
      <c r="K258" s="245"/>
      <c r="L258" s="274"/>
      <c r="M258" s="274"/>
      <c r="N258" s="274"/>
      <c r="O258" s="274"/>
      <c r="P258" s="281"/>
      <c r="Q258" s="246">
        <f t="shared" si="9"/>
        <v>0</v>
      </c>
      <c r="R258" s="288"/>
      <c r="S258" s="289"/>
      <c r="T258" s="289"/>
      <c r="U258" s="289"/>
      <c r="V258" s="281"/>
      <c r="W258" s="239">
        <f>IF(R258="","",VLOOKUP(R258,Hormel!$AF$8:$AL$31,W$6))*2</f>
        <v>0</v>
      </c>
      <c r="X258" s="239">
        <f>IF(S258="","",VLOOKUP(S258,Hormel!$AF$8:$AL$31,X$6))*2</f>
        <v>0</v>
      </c>
      <c r="Y258" s="239">
        <f>IF(T258="","",VLOOKUP(T258,Hormel!$AF$8:$AL$31,Y$6))*2</f>
        <v>0</v>
      </c>
      <c r="Z258" s="239">
        <f>IF(U258="","",VLOOKUP(U258,Hormel!$AF$8:$AL$31,Z$6))*2</f>
        <v>0</v>
      </c>
      <c r="AA258" s="239">
        <f>IF(V258="","",VLOOKUP(V258,Hormel!$AF$8:$AL$31,AA$6))*2</f>
        <v>0</v>
      </c>
      <c r="AB258" s="364">
        <v>0</v>
      </c>
      <c r="AC258" s="361">
        <v>0</v>
      </c>
      <c r="AD258" s="361">
        <v>0</v>
      </c>
      <c r="AE258" s="245">
        <v>0</v>
      </c>
      <c r="AF258" s="245">
        <v>0</v>
      </c>
      <c r="AG258" s="247">
        <f t="shared" si="10"/>
        <v>0</v>
      </c>
      <c r="AH258" s="248">
        <f t="shared" si="11"/>
        <v>0</v>
      </c>
      <c r="AI258" s="249"/>
      <c r="AJ258" s="196"/>
      <c r="AK258" s="248"/>
      <c r="AL258" s="233">
        <v>631</v>
      </c>
      <c r="AM258" s="29"/>
      <c r="AN258" s="29">
        <f>IF(C258&lt;&gt;"",1,0)</f>
        <v>0</v>
      </c>
      <c r="AU258" s="8"/>
      <c r="AV258" s="8"/>
      <c r="AW258" s="8"/>
      <c r="AX258" s="8"/>
      <c r="AY258" s="8"/>
    </row>
    <row r="259" spans="1:51" ht="13.5" customHeight="1" hidden="1">
      <c r="A259" s="189"/>
      <c r="B259" s="188"/>
      <c r="C259" s="257">
        <f>IF(D259="","",IF(C258="","",C258))</f>
      </c>
      <c r="D259" s="72"/>
      <c r="E259" s="192" t="s">
        <v>516</v>
      </c>
      <c r="F259" s="299"/>
      <c r="G259" s="135"/>
      <c r="H259" s="135"/>
      <c r="I259" s="135"/>
      <c r="J259" s="135"/>
      <c r="K259" s="135"/>
      <c r="L259" s="272"/>
      <c r="M259" s="272"/>
      <c r="N259" s="272"/>
      <c r="O259" s="272"/>
      <c r="P259" s="279"/>
      <c r="Q259" s="194">
        <f t="shared" si="9"/>
        <v>0</v>
      </c>
      <c r="R259" s="285"/>
      <c r="S259" s="282"/>
      <c r="T259" s="282"/>
      <c r="U259" s="282"/>
      <c r="V259" s="279"/>
      <c r="W259" s="237">
        <f>IF(R259="","",VLOOKUP(R259,Hormel!$AF$8:$AL$31,W$6))*2</f>
        <v>0</v>
      </c>
      <c r="X259" s="237">
        <f>IF(S259="","",VLOOKUP(S259,Hormel!$AF$8:$AL$31,X$6))*2</f>
        <v>0</v>
      </c>
      <c r="Y259" s="237">
        <f>IF(T259="","",VLOOKUP(T259,Hormel!$AF$8:$AL$31,Y$6))*2</f>
        <v>0</v>
      </c>
      <c r="Z259" s="237">
        <f>IF(U259="","",VLOOKUP(U259,Hormel!$AF$8:$AL$31,Z$6))*2</f>
        <v>0</v>
      </c>
      <c r="AA259" s="237">
        <f>IF(V259="","",VLOOKUP(V259,Hormel!$AF$8:$AL$31,AA$6))*2</f>
        <v>0</v>
      </c>
      <c r="AB259" s="362">
        <v>0</v>
      </c>
      <c r="AC259" s="359">
        <v>0</v>
      </c>
      <c r="AD259" s="359">
        <v>0</v>
      </c>
      <c r="AE259" s="135">
        <v>0</v>
      </c>
      <c r="AF259" s="135">
        <v>0</v>
      </c>
      <c r="AG259" s="223">
        <f t="shared" si="10"/>
        <v>0</v>
      </c>
      <c r="AH259" s="196">
        <f t="shared" si="11"/>
        <v>0</v>
      </c>
      <c r="AI259" s="196"/>
      <c r="AJ259" s="261" t="s">
        <v>253</v>
      </c>
      <c r="AK259" s="196">
        <f>'Team Rank Work'!$AO66</f>
        <v>0</v>
      </c>
      <c r="AL259" s="233">
        <v>632</v>
      </c>
      <c r="AM259" s="29"/>
      <c r="AN259" s="29"/>
      <c r="AU259" s="8"/>
      <c r="AV259" s="8"/>
      <c r="AW259" s="8"/>
      <c r="AX259" s="8"/>
      <c r="AY259" s="8"/>
    </row>
    <row r="260" spans="1:51" ht="13.5" customHeight="1" hidden="1">
      <c r="A260" s="189"/>
      <c r="B260" s="188"/>
      <c r="C260" s="257">
        <f>IF(D260="","",IF(C258="","",C258))</f>
      </c>
      <c r="D260" s="72"/>
      <c r="E260" s="192" t="s">
        <v>517</v>
      </c>
      <c r="F260" s="299"/>
      <c r="G260" s="135"/>
      <c r="H260" s="135"/>
      <c r="I260" s="135"/>
      <c r="J260" s="135"/>
      <c r="K260" s="135"/>
      <c r="L260" s="272"/>
      <c r="M260" s="272"/>
      <c r="N260" s="272"/>
      <c r="O260" s="272"/>
      <c r="P260" s="279"/>
      <c r="Q260" s="194">
        <f t="shared" si="9"/>
        <v>0</v>
      </c>
      <c r="R260" s="285"/>
      <c r="S260" s="282"/>
      <c r="T260" s="282"/>
      <c r="U260" s="282"/>
      <c r="V260" s="279"/>
      <c r="W260" s="237">
        <f>IF(R260="","",VLOOKUP(R260,Hormel!$AF$8:$AL$31,W$6))*2</f>
        <v>0</v>
      </c>
      <c r="X260" s="237">
        <f>IF(S260="","",VLOOKUP(S260,Hormel!$AF$8:$AL$31,X$6))*2</f>
        <v>0</v>
      </c>
      <c r="Y260" s="237">
        <f>IF(T260="","",VLOOKUP(T260,Hormel!$AF$8:$AL$31,Y$6))*2</f>
        <v>0</v>
      </c>
      <c r="Z260" s="237">
        <f>IF(U260="","",VLOOKUP(U260,Hormel!$AF$8:$AL$31,Z$6))*2</f>
        <v>0</v>
      </c>
      <c r="AA260" s="237">
        <f>IF(V260="","",VLOOKUP(V260,Hormel!$AF$8:$AL$31,AA$6))*2</f>
        <v>0</v>
      </c>
      <c r="AB260" s="362">
        <v>0</v>
      </c>
      <c r="AC260" s="359">
        <v>0</v>
      </c>
      <c r="AD260" s="359">
        <v>0</v>
      </c>
      <c r="AE260" s="135">
        <v>0</v>
      </c>
      <c r="AF260" s="135">
        <v>0</v>
      </c>
      <c r="AG260" s="223">
        <f t="shared" si="10"/>
        <v>0</v>
      </c>
      <c r="AH260" s="196">
        <f t="shared" si="11"/>
        <v>0</v>
      </c>
      <c r="AI260" s="196"/>
      <c r="AJ260" s="261" t="s">
        <v>257</v>
      </c>
      <c r="AK260" s="196">
        <f>'Team Rank Work'!$AP66</f>
        <v>0</v>
      </c>
      <c r="AL260" s="233">
        <v>633</v>
      </c>
      <c r="AM260" s="29"/>
      <c r="AN260" s="29"/>
      <c r="AO260" s="29"/>
      <c r="AU260" s="8"/>
      <c r="AV260" s="8"/>
      <c r="AW260" s="8"/>
      <c r="AX260" s="8"/>
      <c r="AY260" s="8"/>
    </row>
    <row r="261" spans="1:51" ht="13.5" customHeight="1" hidden="1">
      <c r="A261" s="189"/>
      <c r="B261" s="190"/>
      <c r="C261" s="258">
        <f>IF(D261="","",IF(C258="","",C258))</f>
      </c>
      <c r="D261" s="73"/>
      <c r="E261" s="193" t="s">
        <v>518</v>
      </c>
      <c r="F261" s="300"/>
      <c r="G261" s="136"/>
      <c r="H261" s="136"/>
      <c r="I261" s="136"/>
      <c r="J261" s="136"/>
      <c r="K261" s="136"/>
      <c r="L261" s="273"/>
      <c r="M261" s="273"/>
      <c r="N261" s="273"/>
      <c r="O261" s="273"/>
      <c r="P261" s="280"/>
      <c r="Q261" s="195">
        <f t="shared" si="9"/>
        <v>0</v>
      </c>
      <c r="R261" s="286"/>
      <c r="S261" s="287"/>
      <c r="T261" s="287"/>
      <c r="U261" s="287"/>
      <c r="V261" s="280"/>
      <c r="W261" s="238">
        <f>IF(R261="","",VLOOKUP(R261,Hormel!$AF$8:$AL$31,W$6))*2</f>
        <v>0</v>
      </c>
      <c r="X261" s="238">
        <f>IF(S261="","",VLOOKUP(S261,Hormel!$AF$8:$AL$31,X$6))*2</f>
        <v>0</v>
      </c>
      <c r="Y261" s="238">
        <f>IF(T261="","",VLOOKUP(T261,Hormel!$AF$8:$AL$31,Y$6))*2</f>
        <v>0</v>
      </c>
      <c r="Z261" s="238">
        <f>IF(U261="","",VLOOKUP(U261,Hormel!$AF$8:$AL$31,Z$6))*2</f>
        <v>0</v>
      </c>
      <c r="AA261" s="238">
        <f>IF(V261="","",VLOOKUP(V261,Hormel!$AF$8:$AL$31,AA$6))*2</f>
        <v>0</v>
      </c>
      <c r="AB261" s="363">
        <v>0</v>
      </c>
      <c r="AC261" s="360">
        <v>0</v>
      </c>
      <c r="AD261" s="360">
        <v>0</v>
      </c>
      <c r="AE261" s="136">
        <v>0</v>
      </c>
      <c r="AF261" s="136">
        <v>0</v>
      </c>
      <c r="AG261" s="224">
        <f t="shared" si="10"/>
        <v>0</v>
      </c>
      <c r="AH261" s="197">
        <f t="shared" si="11"/>
        <v>0</v>
      </c>
      <c r="AI261" s="197"/>
      <c r="AJ261" s="197" t="s">
        <v>27</v>
      </c>
      <c r="AK261" s="197">
        <f>'Team Rank Work'!$AQ66</f>
        <v>0</v>
      </c>
      <c r="AL261" s="234">
        <v>634</v>
      </c>
      <c r="AM261" s="29"/>
      <c r="AN261" s="29"/>
      <c r="AO261" s="29"/>
      <c r="AU261" s="8"/>
      <c r="AV261" s="8"/>
      <c r="AW261" s="8"/>
      <c r="AX261" s="8"/>
      <c r="AY261" s="8"/>
    </row>
    <row r="262" spans="1:51" ht="13.5" customHeight="1" hidden="1">
      <c r="A262" s="189">
        <f>A258+1</f>
        <v>163</v>
      </c>
      <c r="B262" s="242" t="s">
        <v>138</v>
      </c>
      <c r="C262" s="270"/>
      <c r="D262" s="243"/>
      <c r="E262" s="244" t="s">
        <v>519</v>
      </c>
      <c r="F262" s="301"/>
      <c r="G262" s="245"/>
      <c r="H262" s="245"/>
      <c r="I262" s="245"/>
      <c r="J262" s="245"/>
      <c r="K262" s="245"/>
      <c r="L262" s="274"/>
      <c r="M262" s="274"/>
      <c r="N262" s="274"/>
      <c r="O262" s="274"/>
      <c r="P262" s="281"/>
      <c r="Q262" s="246">
        <f t="shared" si="9"/>
        <v>0</v>
      </c>
      <c r="R262" s="288"/>
      <c r="S262" s="289"/>
      <c r="T262" s="289"/>
      <c r="U262" s="289"/>
      <c r="V262" s="281"/>
      <c r="W262" s="239">
        <f>IF(R262="","",VLOOKUP(R262,Hormel!$AF$8:$AL$31,W$6))*2</f>
        <v>0</v>
      </c>
      <c r="X262" s="239">
        <f>IF(S262="","",VLOOKUP(S262,Hormel!$AF$8:$AL$31,X$6))*2</f>
        <v>0</v>
      </c>
      <c r="Y262" s="239">
        <f>IF(T262="","",VLOOKUP(T262,Hormel!$AF$8:$AL$31,Y$6))*2</f>
        <v>0</v>
      </c>
      <c r="Z262" s="239">
        <f>IF(U262="","",VLOOKUP(U262,Hormel!$AF$8:$AL$31,Z$6))*2</f>
        <v>0</v>
      </c>
      <c r="AA262" s="239">
        <f>IF(V262="","",VLOOKUP(V262,Hormel!$AF$8:$AL$31,AA$6))*2</f>
        <v>0</v>
      </c>
      <c r="AB262" s="364">
        <v>0</v>
      </c>
      <c r="AC262" s="361">
        <v>0</v>
      </c>
      <c r="AD262" s="361">
        <v>0</v>
      </c>
      <c r="AE262" s="245">
        <v>0</v>
      </c>
      <c r="AF262" s="245">
        <v>0</v>
      </c>
      <c r="AG262" s="247">
        <f t="shared" si="10"/>
        <v>0</v>
      </c>
      <c r="AH262" s="248">
        <f t="shared" si="11"/>
        <v>0</v>
      </c>
      <c r="AI262" s="249"/>
      <c r="AJ262" s="196"/>
      <c r="AK262" s="248"/>
      <c r="AL262" s="233">
        <v>641</v>
      </c>
      <c r="AM262" s="29"/>
      <c r="AN262" s="29">
        <f>IF(C262&lt;&gt;"",1,0)</f>
        <v>0</v>
      </c>
      <c r="AO262" s="50"/>
      <c r="AU262" s="8"/>
      <c r="AV262" s="8"/>
      <c r="AW262" s="8"/>
      <c r="AX262" s="8"/>
      <c r="AY262" s="8"/>
    </row>
    <row r="263" spans="1:51" ht="13.5" customHeight="1" hidden="1">
      <c r="A263" s="189"/>
      <c r="B263" s="188"/>
      <c r="C263" s="257">
        <f>IF(D263="","",IF(C262="","",C262))</f>
      </c>
      <c r="D263" s="72"/>
      <c r="E263" s="192" t="s">
        <v>520</v>
      </c>
      <c r="F263" s="299"/>
      <c r="G263" s="135"/>
      <c r="H263" s="135"/>
      <c r="I263" s="135"/>
      <c r="J263" s="135"/>
      <c r="K263" s="135"/>
      <c r="L263" s="272"/>
      <c r="M263" s="272"/>
      <c r="N263" s="272"/>
      <c r="O263" s="272"/>
      <c r="P263" s="279"/>
      <c r="Q263" s="194">
        <f t="shared" si="9"/>
        <v>0</v>
      </c>
      <c r="R263" s="285"/>
      <c r="S263" s="282"/>
      <c r="T263" s="282"/>
      <c r="U263" s="282"/>
      <c r="V263" s="279"/>
      <c r="W263" s="237">
        <f>IF(R263="","",VLOOKUP(R263,Hormel!$AF$8:$AL$31,W$6))*2</f>
        <v>0</v>
      </c>
      <c r="X263" s="237">
        <f>IF(S263="","",VLOOKUP(S263,Hormel!$AF$8:$AL$31,X$6))*2</f>
        <v>0</v>
      </c>
      <c r="Y263" s="237">
        <f>IF(T263="","",VLOOKUP(T263,Hormel!$AF$8:$AL$31,Y$6))*2</f>
        <v>0</v>
      </c>
      <c r="Z263" s="237">
        <f>IF(U263="","",VLOOKUP(U263,Hormel!$AF$8:$AL$31,Z$6))*2</f>
        <v>0</v>
      </c>
      <c r="AA263" s="237">
        <f>IF(V263="","",VLOOKUP(V263,Hormel!$AF$8:$AL$31,AA$6))*2</f>
        <v>0</v>
      </c>
      <c r="AB263" s="362">
        <v>0</v>
      </c>
      <c r="AC263" s="359">
        <v>0</v>
      </c>
      <c r="AD263" s="359">
        <v>0</v>
      </c>
      <c r="AE263" s="135">
        <v>0</v>
      </c>
      <c r="AF263" s="135">
        <v>0</v>
      </c>
      <c r="AG263" s="223">
        <f t="shared" si="10"/>
        <v>0</v>
      </c>
      <c r="AH263" s="196">
        <f t="shared" si="11"/>
        <v>0</v>
      </c>
      <c r="AI263" s="196"/>
      <c r="AJ263" s="261" t="s">
        <v>253</v>
      </c>
      <c r="AK263" s="196">
        <f>'Team Rank Work'!$AO67</f>
        <v>0</v>
      </c>
      <c r="AL263" s="233">
        <v>642</v>
      </c>
      <c r="AM263" s="29"/>
      <c r="AN263" s="29"/>
      <c r="AO263" s="29"/>
      <c r="AU263" s="8"/>
      <c r="AV263" s="8"/>
      <c r="AW263" s="8"/>
      <c r="AX263" s="8"/>
      <c r="AY263" s="8"/>
    </row>
    <row r="264" spans="1:51" ht="13.5" customHeight="1" hidden="1">
      <c r="A264" s="189"/>
      <c r="B264" s="188"/>
      <c r="C264" s="257">
        <f>IF(D264="","",IF(C262="","",C262))</f>
      </c>
      <c r="D264" s="72"/>
      <c r="E264" s="192" t="s">
        <v>521</v>
      </c>
      <c r="F264" s="299"/>
      <c r="G264" s="135"/>
      <c r="H264" s="135"/>
      <c r="I264" s="135"/>
      <c r="J264" s="135"/>
      <c r="K264" s="135"/>
      <c r="L264" s="272"/>
      <c r="M264" s="272"/>
      <c r="N264" s="272"/>
      <c r="O264" s="272"/>
      <c r="P264" s="279"/>
      <c r="Q264" s="194">
        <f t="shared" si="9"/>
        <v>0</v>
      </c>
      <c r="R264" s="285"/>
      <c r="S264" s="282"/>
      <c r="T264" s="282"/>
      <c r="U264" s="282"/>
      <c r="V264" s="279"/>
      <c r="W264" s="237">
        <f>IF(R264="","",VLOOKUP(R264,Hormel!$AF$8:$AL$31,W$6))*2</f>
        <v>0</v>
      </c>
      <c r="X264" s="237">
        <f>IF(S264="","",VLOOKUP(S264,Hormel!$AF$8:$AL$31,X$6))*2</f>
        <v>0</v>
      </c>
      <c r="Y264" s="237">
        <f>IF(T264="","",VLOOKUP(T264,Hormel!$AF$8:$AL$31,Y$6))*2</f>
        <v>0</v>
      </c>
      <c r="Z264" s="237">
        <f>IF(U264="","",VLOOKUP(U264,Hormel!$AF$8:$AL$31,Z$6))*2</f>
        <v>0</v>
      </c>
      <c r="AA264" s="237">
        <f>IF(V264="","",VLOOKUP(V264,Hormel!$AF$8:$AL$31,AA$6))*2</f>
        <v>0</v>
      </c>
      <c r="AB264" s="362">
        <v>0</v>
      </c>
      <c r="AC264" s="359">
        <v>0</v>
      </c>
      <c r="AD264" s="359">
        <v>0</v>
      </c>
      <c r="AE264" s="135">
        <v>0</v>
      </c>
      <c r="AF264" s="135">
        <v>0</v>
      </c>
      <c r="AG264" s="223">
        <f t="shared" si="10"/>
        <v>0</v>
      </c>
      <c r="AH264" s="196">
        <f t="shared" si="11"/>
        <v>0</v>
      </c>
      <c r="AI264" s="196"/>
      <c r="AJ264" s="261" t="s">
        <v>257</v>
      </c>
      <c r="AK264" s="196">
        <f>'Team Rank Work'!$AP67</f>
        <v>0</v>
      </c>
      <c r="AL264" s="233">
        <v>643</v>
      </c>
      <c r="AM264" s="29"/>
      <c r="AN264" s="29"/>
      <c r="AO264" s="29"/>
      <c r="AU264" s="8"/>
      <c r="AV264" s="8"/>
      <c r="AW264" s="8"/>
      <c r="AX264" s="8"/>
      <c r="AY264" s="8"/>
    </row>
    <row r="265" spans="1:51" ht="13.5" customHeight="1" hidden="1">
      <c r="A265" s="189"/>
      <c r="B265" s="190"/>
      <c r="C265" s="258">
        <f>IF(D265="","",IF(C262="","",C262))</f>
      </c>
      <c r="D265" s="73"/>
      <c r="E265" s="193" t="s">
        <v>522</v>
      </c>
      <c r="F265" s="300"/>
      <c r="G265" s="136"/>
      <c r="H265" s="136"/>
      <c r="I265" s="136"/>
      <c r="J265" s="136"/>
      <c r="K265" s="136"/>
      <c r="L265" s="273"/>
      <c r="M265" s="273"/>
      <c r="N265" s="273"/>
      <c r="O265" s="273"/>
      <c r="P265" s="280"/>
      <c r="Q265" s="195">
        <f t="shared" si="9"/>
        <v>0</v>
      </c>
      <c r="R265" s="286"/>
      <c r="S265" s="287"/>
      <c r="T265" s="287"/>
      <c r="U265" s="287"/>
      <c r="V265" s="280"/>
      <c r="W265" s="238">
        <f>IF(R265="","",VLOOKUP(R265,Hormel!$AF$8:$AL$31,W$6))*2</f>
        <v>0</v>
      </c>
      <c r="X265" s="238">
        <f>IF(S265="","",VLOOKUP(S265,Hormel!$AF$8:$AL$31,X$6))*2</f>
        <v>0</v>
      </c>
      <c r="Y265" s="238">
        <f>IF(T265="","",VLOOKUP(T265,Hormel!$AF$8:$AL$31,Y$6))*2</f>
        <v>0</v>
      </c>
      <c r="Z265" s="238">
        <f>IF(U265="","",VLOOKUP(U265,Hormel!$AF$8:$AL$31,Z$6))*2</f>
        <v>0</v>
      </c>
      <c r="AA265" s="238">
        <f>IF(V265="","",VLOOKUP(V265,Hormel!$AF$8:$AL$31,AA$6))*2</f>
        <v>0</v>
      </c>
      <c r="AB265" s="363">
        <v>0</v>
      </c>
      <c r="AC265" s="360">
        <v>0</v>
      </c>
      <c r="AD265" s="360">
        <v>0</v>
      </c>
      <c r="AE265" s="136">
        <v>0</v>
      </c>
      <c r="AF265" s="136">
        <v>0</v>
      </c>
      <c r="AG265" s="224">
        <f t="shared" si="10"/>
        <v>0</v>
      </c>
      <c r="AH265" s="197">
        <f t="shared" si="11"/>
        <v>0</v>
      </c>
      <c r="AI265" s="197"/>
      <c r="AJ265" s="197" t="s">
        <v>27</v>
      </c>
      <c r="AK265" s="197">
        <f>'Team Rank Work'!$AQ67</f>
        <v>0</v>
      </c>
      <c r="AL265" s="234">
        <v>644</v>
      </c>
      <c r="AM265" s="29"/>
      <c r="AN265" s="29"/>
      <c r="AO265" s="29"/>
      <c r="AU265" s="8"/>
      <c r="AV265" s="8"/>
      <c r="AW265" s="8"/>
      <c r="AX265" s="8"/>
      <c r="AY265" s="8"/>
    </row>
    <row r="266" spans="1:51" ht="13.5" customHeight="1" hidden="1">
      <c r="A266" s="189">
        <f>A262+1</f>
        <v>164</v>
      </c>
      <c r="B266" s="242" t="s">
        <v>139</v>
      </c>
      <c r="C266" s="270"/>
      <c r="D266" s="243"/>
      <c r="E266" s="244" t="s">
        <v>523</v>
      </c>
      <c r="F266" s="301"/>
      <c r="G266" s="245"/>
      <c r="H266" s="245"/>
      <c r="I266" s="245"/>
      <c r="J266" s="245"/>
      <c r="K266" s="245"/>
      <c r="L266" s="274"/>
      <c r="M266" s="274"/>
      <c r="N266" s="274"/>
      <c r="O266" s="274"/>
      <c r="P266" s="281"/>
      <c r="Q266" s="246">
        <f aca="true" t="shared" si="12" ref="Q266:Q329">SUM(N266:P266)</f>
        <v>0</v>
      </c>
      <c r="R266" s="288"/>
      <c r="S266" s="289"/>
      <c r="T266" s="289"/>
      <c r="U266" s="289"/>
      <c r="V266" s="281"/>
      <c r="W266" s="239">
        <f>IF(R266="","",VLOOKUP(R266,Hormel!$AF$8:$AL$31,W$6))*2</f>
        <v>0</v>
      </c>
      <c r="X266" s="239">
        <f>IF(S266="","",VLOOKUP(S266,Hormel!$AF$8:$AL$31,X$6))*2</f>
        <v>0</v>
      </c>
      <c r="Y266" s="239">
        <f>IF(T266="","",VLOOKUP(T266,Hormel!$AF$8:$AL$31,Y$6))*2</f>
        <v>0</v>
      </c>
      <c r="Z266" s="239">
        <f>IF(U266="","",VLOOKUP(U266,Hormel!$AF$8:$AL$31,Z$6))*2</f>
        <v>0</v>
      </c>
      <c r="AA266" s="239">
        <f>IF(V266="","",VLOOKUP(V266,Hormel!$AF$8:$AL$31,AA$6))*2</f>
        <v>0</v>
      </c>
      <c r="AB266" s="364">
        <v>0</v>
      </c>
      <c r="AC266" s="361">
        <v>0</v>
      </c>
      <c r="AD266" s="361">
        <v>0</v>
      </c>
      <c r="AE266" s="245">
        <v>0</v>
      </c>
      <c r="AF266" s="245">
        <v>0</v>
      </c>
      <c r="AG266" s="247">
        <f aca="true" t="shared" si="13" ref="AG266:AG329">COUNTIF(F266:P266,"=100")+COUNTIF(AB266:AF266,"=100")</f>
        <v>0</v>
      </c>
      <c r="AH266" s="248">
        <f aca="true" t="shared" si="14" ref="AH266:AH329">SUM(F266:P266)+SUM(AB266:AF266)</f>
        <v>0</v>
      </c>
      <c r="AI266" s="249"/>
      <c r="AJ266" s="196"/>
      <c r="AK266" s="248"/>
      <c r="AL266" s="233">
        <v>651</v>
      </c>
      <c r="AM266" s="29"/>
      <c r="AN266" s="29">
        <f>IF(C266&lt;&gt;"",1,0)</f>
        <v>0</v>
      </c>
      <c r="AO266" s="50"/>
      <c r="AU266" s="8"/>
      <c r="AV266" s="8"/>
      <c r="AW266" s="8"/>
      <c r="AX266" s="8"/>
      <c r="AY266" s="8"/>
    </row>
    <row r="267" spans="1:51" ht="13.5" customHeight="1" hidden="1">
      <c r="A267" s="189"/>
      <c r="B267" s="188"/>
      <c r="C267" s="257">
        <f>IF(D267="","",IF(C266="","",C266))</f>
      </c>
      <c r="D267" s="72"/>
      <c r="E267" s="192" t="s">
        <v>524</v>
      </c>
      <c r="F267" s="299"/>
      <c r="G267" s="135"/>
      <c r="H267" s="135"/>
      <c r="I267" s="135"/>
      <c r="J267" s="135"/>
      <c r="K267" s="135"/>
      <c r="L267" s="272"/>
      <c r="M267" s="272"/>
      <c r="N267" s="272"/>
      <c r="O267" s="272"/>
      <c r="P267" s="279"/>
      <c r="Q267" s="194">
        <f t="shared" si="12"/>
        <v>0</v>
      </c>
      <c r="R267" s="285"/>
      <c r="S267" s="282"/>
      <c r="T267" s="282"/>
      <c r="U267" s="282"/>
      <c r="V267" s="279"/>
      <c r="W267" s="237">
        <f>IF(R267="","",VLOOKUP(R267,Hormel!$AF$8:$AL$31,W$6))*2</f>
        <v>0</v>
      </c>
      <c r="X267" s="237">
        <f>IF(S267="","",VLOOKUP(S267,Hormel!$AF$8:$AL$31,X$6))*2</f>
        <v>0</v>
      </c>
      <c r="Y267" s="237">
        <f>IF(T267="","",VLOOKUP(T267,Hormel!$AF$8:$AL$31,Y$6))*2</f>
        <v>0</v>
      </c>
      <c r="Z267" s="237">
        <f>IF(U267="","",VLOOKUP(U267,Hormel!$AF$8:$AL$31,Z$6))*2</f>
        <v>0</v>
      </c>
      <c r="AA267" s="237">
        <f>IF(V267="","",VLOOKUP(V267,Hormel!$AF$8:$AL$31,AA$6))*2</f>
        <v>0</v>
      </c>
      <c r="AB267" s="362">
        <v>0</v>
      </c>
      <c r="AC267" s="359">
        <v>0</v>
      </c>
      <c r="AD267" s="359">
        <v>0</v>
      </c>
      <c r="AE267" s="135">
        <v>0</v>
      </c>
      <c r="AF267" s="135">
        <v>0</v>
      </c>
      <c r="AG267" s="223">
        <f t="shared" si="13"/>
        <v>0</v>
      </c>
      <c r="AH267" s="196">
        <f t="shared" si="14"/>
        <v>0</v>
      </c>
      <c r="AI267" s="196"/>
      <c r="AJ267" s="261" t="s">
        <v>253</v>
      </c>
      <c r="AK267" s="196">
        <f>'Team Rank Work'!$AO68</f>
        <v>0</v>
      </c>
      <c r="AL267" s="233">
        <v>652</v>
      </c>
      <c r="AM267" s="29"/>
      <c r="AN267" s="29"/>
      <c r="AO267" s="29"/>
      <c r="AU267" s="8"/>
      <c r="AV267" s="8"/>
      <c r="AW267" s="8"/>
      <c r="AX267" s="8"/>
      <c r="AY267" s="8"/>
    </row>
    <row r="268" spans="1:51" ht="13.5" customHeight="1" hidden="1">
      <c r="A268" s="189"/>
      <c r="B268" s="188"/>
      <c r="C268" s="257">
        <f>IF(D268="","",IF(C266="","",C266))</f>
      </c>
      <c r="D268" s="72"/>
      <c r="E268" s="192" t="s">
        <v>525</v>
      </c>
      <c r="F268" s="299"/>
      <c r="G268" s="135"/>
      <c r="H268" s="135"/>
      <c r="I268" s="135"/>
      <c r="J268" s="135"/>
      <c r="K268" s="135"/>
      <c r="L268" s="272"/>
      <c r="M268" s="272"/>
      <c r="N268" s="272"/>
      <c r="O268" s="272"/>
      <c r="P268" s="279"/>
      <c r="Q268" s="194">
        <f t="shared" si="12"/>
        <v>0</v>
      </c>
      <c r="R268" s="285"/>
      <c r="S268" s="282"/>
      <c r="T268" s="282"/>
      <c r="U268" s="282"/>
      <c r="V268" s="279"/>
      <c r="W268" s="237">
        <f>IF(R268="","",VLOOKUP(R268,Hormel!$AF$8:$AL$31,W$6))*2</f>
        <v>0</v>
      </c>
      <c r="X268" s="237">
        <f>IF(S268="","",VLOOKUP(S268,Hormel!$AF$8:$AL$31,X$6))*2</f>
        <v>0</v>
      </c>
      <c r="Y268" s="237">
        <f>IF(T268="","",VLOOKUP(T268,Hormel!$AF$8:$AL$31,Y$6))*2</f>
        <v>0</v>
      </c>
      <c r="Z268" s="237">
        <f>IF(U268="","",VLOOKUP(U268,Hormel!$AF$8:$AL$31,Z$6))*2</f>
        <v>0</v>
      </c>
      <c r="AA268" s="237">
        <f>IF(V268="","",VLOOKUP(V268,Hormel!$AF$8:$AL$31,AA$6))*2</f>
        <v>0</v>
      </c>
      <c r="AB268" s="362">
        <v>0</v>
      </c>
      <c r="AC268" s="359">
        <v>0</v>
      </c>
      <c r="AD268" s="359">
        <v>0</v>
      </c>
      <c r="AE268" s="135">
        <v>0</v>
      </c>
      <c r="AF268" s="135">
        <v>0</v>
      </c>
      <c r="AG268" s="223">
        <f t="shared" si="13"/>
        <v>0</v>
      </c>
      <c r="AH268" s="196">
        <f t="shared" si="14"/>
        <v>0</v>
      </c>
      <c r="AI268" s="196"/>
      <c r="AJ268" s="261" t="s">
        <v>257</v>
      </c>
      <c r="AK268" s="196">
        <f>'Team Rank Work'!$AP68</f>
        <v>0</v>
      </c>
      <c r="AL268" s="233">
        <v>653</v>
      </c>
      <c r="AM268" s="29"/>
      <c r="AN268" s="29"/>
      <c r="AO268" s="29"/>
      <c r="AU268" s="8"/>
      <c r="AV268" s="8"/>
      <c r="AW268" s="8"/>
      <c r="AX268" s="8"/>
      <c r="AY268" s="8"/>
    </row>
    <row r="269" spans="1:51" ht="13.5" customHeight="1" hidden="1" thickBot="1">
      <c r="A269" s="189"/>
      <c r="B269" s="190"/>
      <c r="C269" s="258">
        <f>IF(D269="","",IF(C266="","",C266))</f>
      </c>
      <c r="D269" s="73"/>
      <c r="E269" s="193" t="s">
        <v>526</v>
      </c>
      <c r="F269" s="300"/>
      <c r="G269" s="136"/>
      <c r="H269" s="136"/>
      <c r="I269" s="136"/>
      <c r="J269" s="136"/>
      <c r="K269" s="136"/>
      <c r="L269" s="273"/>
      <c r="M269" s="273"/>
      <c r="N269" s="273"/>
      <c r="O269" s="273"/>
      <c r="P269" s="280"/>
      <c r="Q269" s="195">
        <f t="shared" si="12"/>
        <v>0</v>
      </c>
      <c r="R269" s="286"/>
      <c r="S269" s="287"/>
      <c r="T269" s="287"/>
      <c r="U269" s="287"/>
      <c r="V269" s="280"/>
      <c r="W269" s="238">
        <f>IF(R269="","",VLOOKUP(R269,Hormel!$AF$8:$AL$31,W$6))*2</f>
        <v>0</v>
      </c>
      <c r="X269" s="238">
        <f>IF(S269="","",VLOOKUP(S269,Hormel!$AF$8:$AL$31,X$6))*2</f>
        <v>0</v>
      </c>
      <c r="Y269" s="238">
        <f>IF(T269="","",VLOOKUP(T269,Hormel!$AF$8:$AL$31,Y$6))*2</f>
        <v>0</v>
      </c>
      <c r="Z269" s="238">
        <f>IF(U269="","",VLOOKUP(U269,Hormel!$AF$8:$AL$31,Z$6))*2</f>
        <v>0</v>
      </c>
      <c r="AA269" s="238">
        <f>IF(V269="","",VLOOKUP(V269,Hormel!$AF$8:$AL$31,AA$6))*2</f>
        <v>0</v>
      </c>
      <c r="AB269" s="363">
        <v>0</v>
      </c>
      <c r="AC269" s="360">
        <v>0</v>
      </c>
      <c r="AD269" s="360">
        <v>0</v>
      </c>
      <c r="AE269" s="136">
        <v>0</v>
      </c>
      <c r="AF269" s="136">
        <v>0</v>
      </c>
      <c r="AG269" s="224">
        <f t="shared" si="13"/>
        <v>0</v>
      </c>
      <c r="AH269" s="197">
        <f t="shared" si="14"/>
        <v>0</v>
      </c>
      <c r="AI269" s="197"/>
      <c r="AJ269" s="197" t="s">
        <v>27</v>
      </c>
      <c r="AK269" s="197">
        <f>'Team Rank Work'!$AQ68</f>
        <v>0</v>
      </c>
      <c r="AL269" s="234">
        <v>654</v>
      </c>
      <c r="AM269" s="29"/>
      <c r="AN269" s="29"/>
      <c r="AO269" s="29"/>
      <c r="AU269" s="8"/>
      <c r="AV269" s="8"/>
      <c r="AW269" s="8"/>
      <c r="AX269" s="8"/>
      <c r="AY269" s="8"/>
    </row>
    <row r="270" spans="1:51" ht="13.5" customHeight="1" hidden="1">
      <c r="A270" s="189">
        <f>A266+1</f>
        <v>165</v>
      </c>
      <c r="B270" s="242" t="s">
        <v>140</v>
      </c>
      <c r="C270" s="271"/>
      <c r="D270" s="243"/>
      <c r="E270" s="244" t="s">
        <v>527</v>
      </c>
      <c r="F270" s="301"/>
      <c r="G270" s="245"/>
      <c r="H270" s="245"/>
      <c r="I270" s="245"/>
      <c r="J270" s="245"/>
      <c r="K270" s="245"/>
      <c r="L270" s="274"/>
      <c r="M270" s="274"/>
      <c r="N270" s="274"/>
      <c r="O270" s="274"/>
      <c r="P270" s="281"/>
      <c r="Q270" s="246">
        <f t="shared" si="12"/>
        <v>0</v>
      </c>
      <c r="R270" s="288"/>
      <c r="S270" s="289"/>
      <c r="T270" s="289"/>
      <c r="U270" s="289"/>
      <c r="V270" s="281"/>
      <c r="W270" s="239">
        <f>IF(R270="","",VLOOKUP(R270,Hormel!$AF$8:$AL$31,W$6))*2</f>
        <v>0</v>
      </c>
      <c r="X270" s="239">
        <f>IF(S270="","",VLOOKUP(S270,Hormel!$AF$8:$AL$31,X$6))*2</f>
        <v>0</v>
      </c>
      <c r="Y270" s="239">
        <f>IF(T270="","",VLOOKUP(T270,Hormel!$AF$8:$AL$31,Y$6))*2</f>
        <v>0</v>
      </c>
      <c r="Z270" s="239">
        <f>IF(U270="","",VLOOKUP(U270,Hormel!$AF$8:$AL$31,Z$6))*2</f>
        <v>0</v>
      </c>
      <c r="AA270" s="239">
        <f>IF(V270="","",VLOOKUP(V270,Hormel!$AF$8:$AL$31,AA$6))*2</f>
        <v>0</v>
      </c>
      <c r="AB270" s="364">
        <v>0</v>
      </c>
      <c r="AC270" s="361">
        <v>0</v>
      </c>
      <c r="AD270" s="361">
        <v>0</v>
      </c>
      <c r="AE270" s="245">
        <v>0</v>
      </c>
      <c r="AF270" s="245">
        <v>0</v>
      </c>
      <c r="AG270" s="247">
        <f t="shared" si="13"/>
        <v>0</v>
      </c>
      <c r="AH270" s="248">
        <f t="shared" si="14"/>
        <v>0</v>
      </c>
      <c r="AI270" s="249"/>
      <c r="AJ270" s="196"/>
      <c r="AK270" s="248"/>
      <c r="AL270" s="233">
        <v>661</v>
      </c>
      <c r="AM270" s="29"/>
      <c r="AN270" s="29">
        <f>IF(C270&lt;&gt;"",1,0)</f>
        <v>0</v>
      </c>
      <c r="AO270" s="50"/>
      <c r="AU270" s="8"/>
      <c r="AV270" s="8"/>
      <c r="AW270" s="8"/>
      <c r="AX270" s="8"/>
      <c r="AY270" s="8"/>
    </row>
    <row r="271" spans="1:51" ht="13.5" customHeight="1" hidden="1">
      <c r="A271" s="189"/>
      <c r="B271" s="188"/>
      <c r="C271" s="257">
        <f>IF(D271="","",IF(C270="","",C270))</f>
      </c>
      <c r="D271" s="72"/>
      <c r="E271" s="192" t="s">
        <v>528</v>
      </c>
      <c r="F271" s="299"/>
      <c r="G271" s="135"/>
      <c r="H271" s="135"/>
      <c r="I271" s="135"/>
      <c r="J271" s="135"/>
      <c r="K271" s="135"/>
      <c r="L271" s="272"/>
      <c r="M271" s="272"/>
      <c r="N271" s="272"/>
      <c r="O271" s="272"/>
      <c r="P271" s="279"/>
      <c r="Q271" s="194">
        <f t="shared" si="12"/>
        <v>0</v>
      </c>
      <c r="R271" s="285"/>
      <c r="S271" s="282"/>
      <c r="T271" s="282"/>
      <c r="U271" s="282"/>
      <c r="V271" s="279"/>
      <c r="W271" s="237">
        <f>IF(R271="","",VLOOKUP(R271,Hormel!$AF$8:$AL$31,W$6))*2</f>
        <v>0</v>
      </c>
      <c r="X271" s="237">
        <f>IF(S271="","",VLOOKUP(S271,Hormel!$AF$8:$AL$31,X$6))*2</f>
        <v>0</v>
      </c>
      <c r="Y271" s="237">
        <f>IF(T271="","",VLOOKUP(T271,Hormel!$AF$8:$AL$31,Y$6))*2</f>
        <v>0</v>
      </c>
      <c r="Z271" s="237">
        <f>IF(U271="","",VLOOKUP(U271,Hormel!$AF$8:$AL$31,Z$6))*2</f>
        <v>0</v>
      </c>
      <c r="AA271" s="237">
        <f>IF(V271="","",VLOOKUP(V271,Hormel!$AF$8:$AL$31,AA$6))*2</f>
        <v>0</v>
      </c>
      <c r="AB271" s="362">
        <v>0</v>
      </c>
      <c r="AC271" s="359">
        <v>0</v>
      </c>
      <c r="AD271" s="359">
        <v>0</v>
      </c>
      <c r="AE271" s="135">
        <v>0</v>
      </c>
      <c r="AF271" s="135">
        <v>0</v>
      </c>
      <c r="AG271" s="223">
        <f t="shared" si="13"/>
        <v>0</v>
      </c>
      <c r="AH271" s="196">
        <f t="shared" si="14"/>
        <v>0</v>
      </c>
      <c r="AI271" s="196"/>
      <c r="AJ271" s="261" t="s">
        <v>253</v>
      </c>
      <c r="AK271" s="196">
        <f>'Team Rank Work'!$AO69</f>
        <v>0</v>
      </c>
      <c r="AL271" s="233">
        <v>662</v>
      </c>
      <c r="AM271" s="29"/>
      <c r="AN271" s="29"/>
      <c r="AO271" s="29"/>
      <c r="AU271" s="8"/>
      <c r="AV271" s="8"/>
      <c r="AW271" s="8"/>
      <c r="AX271" s="8"/>
      <c r="AY271" s="8"/>
    </row>
    <row r="272" spans="1:51" ht="13.5" customHeight="1" hidden="1">
      <c r="A272" s="189"/>
      <c r="B272" s="188"/>
      <c r="C272" s="257">
        <f>IF(D272="","",IF(C270="","",C270))</f>
      </c>
      <c r="D272" s="72"/>
      <c r="E272" s="192" t="s">
        <v>529</v>
      </c>
      <c r="F272" s="299"/>
      <c r="G272" s="135"/>
      <c r="H272" s="135"/>
      <c r="I272" s="135"/>
      <c r="J272" s="135"/>
      <c r="K272" s="135"/>
      <c r="L272" s="272"/>
      <c r="M272" s="272"/>
      <c r="N272" s="272"/>
      <c r="O272" s="272"/>
      <c r="P272" s="279"/>
      <c r="Q272" s="194">
        <f t="shared" si="12"/>
        <v>0</v>
      </c>
      <c r="R272" s="285"/>
      <c r="S272" s="282"/>
      <c r="T272" s="282"/>
      <c r="U272" s="282"/>
      <c r="V272" s="279"/>
      <c r="W272" s="237">
        <f>IF(R272="","",VLOOKUP(R272,Hormel!$AF$8:$AL$31,W$6))*2</f>
        <v>0</v>
      </c>
      <c r="X272" s="237">
        <f>IF(S272="","",VLOOKUP(S272,Hormel!$AF$8:$AL$31,X$6))*2</f>
        <v>0</v>
      </c>
      <c r="Y272" s="237">
        <f>IF(T272="","",VLOOKUP(T272,Hormel!$AF$8:$AL$31,Y$6))*2</f>
        <v>0</v>
      </c>
      <c r="Z272" s="237">
        <f>IF(U272="","",VLOOKUP(U272,Hormel!$AF$8:$AL$31,Z$6))*2</f>
        <v>0</v>
      </c>
      <c r="AA272" s="237">
        <f>IF(V272="","",VLOOKUP(V272,Hormel!$AF$8:$AL$31,AA$6))*2</f>
        <v>0</v>
      </c>
      <c r="AB272" s="362">
        <v>0</v>
      </c>
      <c r="AC272" s="359">
        <v>0</v>
      </c>
      <c r="AD272" s="359">
        <v>0</v>
      </c>
      <c r="AE272" s="135">
        <v>0</v>
      </c>
      <c r="AF272" s="135">
        <v>0</v>
      </c>
      <c r="AG272" s="223">
        <f t="shared" si="13"/>
        <v>0</v>
      </c>
      <c r="AH272" s="196">
        <f t="shared" si="14"/>
        <v>0</v>
      </c>
      <c r="AI272" s="196"/>
      <c r="AJ272" s="261" t="s">
        <v>257</v>
      </c>
      <c r="AK272" s="196">
        <f>'Team Rank Work'!$AP69</f>
        <v>0</v>
      </c>
      <c r="AL272" s="233">
        <v>663</v>
      </c>
      <c r="AM272" s="29"/>
      <c r="AN272" s="29"/>
      <c r="AU272" s="8"/>
      <c r="AV272" s="8"/>
      <c r="AW272" s="8"/>
      <c r="AX272" s="8"/>
      <c r="AY272" s="8"/>
    </row>
    <row r="273" spans="1:51" ht="13.5" customHeight="1" hidden="1" thickBot="1">
      <c r="A273" s="189"/>
      <c r="B273" s="190"/>
      <c r="C273" s="258">
        <f>IF(D273="","",IF(C270="","",C270))</f>
      </c>
      <c r="D273" s="73"/>
      <c r="E273" s="193" t="s">
        <v>530</v>
      </c>
      <c r="F273" s="300"/>
      <c r="G273" s="136"/>
      <c r="H273" s="136"/>
      <c r="I273" s="136"/>
      <c r="J273" s="136"/>
      <c r="K273" s="136"/>
      <c r="L273" s="273"/>
      <c r="M273" s="273"/>
      <c r="N273" s="273"/>
      <c r="O273" s="273"/>
      <c r="P273" s="280"/>
      <c r="Q273" s="195">
        <f t="shared" si="12"/>
        <v>0</v>
      </c>
      <c r="R273" s="286"/>
      <c r="S273" s="287"/>
      <c r="T273" s="287"/>
      <c r="U273" s="287"/>
      <c r="V273" s="280"/>
      <c r="W273" s="238">
        <f>IF(R273="","",VLOOKUP(R273,Hormel!$AF$8:$AL$31,W$6))*2</f>
        <v>0</v>
      </c>
      <c r="X273" s="238">
        <f>IF(S273="","",VLOOKUP(S273,Hormel!$AF$8:$AL$31,X$6))*2</f>
        <v>0</v>
      </c>
      <c r="Y273" s="238">
        <f>IF(T273="","",VLOOKUP(T273,Hormel!$AF$8:$AL$31,Y$6))*2</f>
        <v>0</v>
      </c>
      <c r="Z273" s="238">
        <f>IF(U273="","",VLOOKUP(U273,Hormel!$AF$8:$AL$31,Z$6))*2</f>
        <v>0</v>
      </c>
      <c r="AA273" s="238">
        <f>IF(V273="","",VLOOKUP(V273,Hormel!$AF$8:$AL$31,AA$6))*2</f>
        <v>0</v>
      </c>
      <c r="AB273" s="363">
        <v>0</v>
      </c>
      <c r="AC273" s="360">
        <v>0</v>
      </c>
      <c r="AD273" s="360">
        <v>0</v>
      </c>
      <c r="AE273" s="136">
        <v>0</v>
      </c>
      <c r="AF273" s="136">
        <v>0</v>
      </c>
      <c r="AG273" s="224">
        <f t="shared" si="13"/>
        <v>0</v>
      </c>
      <c r="AH273" s="197">
        <f t="shared" si="14"/>
        <v>0</v>
      </c>
      <c r="AI273" s="197"/>
      <c r="AJ273" s="197" t="s">
        <v>27</v>
      </c>
      <c r="AK273" s="197">
        <f>'Team Rank Work'!$AQ69</f>
        <v>0</v>
      </c>
      <c r="AL273" s="234">
        <v>664</v>
      </c>
      <c r="AM273" s="29"/>
      <c r="AN273" s="29"/>
      <c r="AU273" s="8"/>
      <c r="AV273" s="8"/>
      <c r="AW273" s="8"/>
      <c r="AX273" s="8"/>
      <c r="AY273" s="8"/>
    </row>
    <row r="274" spans="1:51" ht="13.5" customHeight="1" hidden="1">
      <c r="A274" s="189">
        <f>A270+1</f>
        <v>166</v>
      </c>
      <c r="B274" s="242" t="s">
        <v>141</v>
      </c>
      <c r="C274" s="271"/>
      <c r="D274" s="243"/>
      <c r="E274" s="244" t="s">
        <v>531</v>
      </c>
      <c r="F274" s="301"/>
      <c r="G274" s="245"/>
      <c r="H274" s="245"/>
      <c r="I274" s="245"/>
      <c r="J274" s="245"/>
      <c r="K274" s="245"/>
      <c r="L274" s="274"/>
      <c r="M274" s="274"/>
      <c r="N274" s="274"/>
      <c r="O274" s="274"/>
      <c r="P274" s="281"/>
      <c r="Q274" s="246">
        <f t="shared" si="12"/>
        <v>0</v>
      </c>
      <c r="R274" s="288"/>
      <c r="S274" s="289"/>
      <c r="T274" s="289"/>
      <c r="U274" s="289"/>
      <c r="V274" s="281"/>
      <c r="W274" s="239">
        <f>IF(R274="","",VLOOKUP(R274,Hormel!$AF$8:$AL$31,W$6))*2</f>
        <v>0</v>
      </c>
      <c r="X274" s="239">
        <f>IF(S274="","",VLOOKUP(S274,Hormel!$AF$8:$AL$31,X$6))*2</f>
        <v>0</v>
      </c>
      <c r="Y274" s="239">
        <f>IF(T274="","",VLOOKUP(T274,Hormel!$AF$8:$AL$31,Y$6))*2</f>
        <v>0</v>
      </c>
      <c r="Z274" s="239">
        <f>IF(U274="","",VLOOKUP(U274,Hormel!$AF$8:$AL$31,Z$6))*2</f>
        <v>0</v>
      </c>
      <c r="AA274" s="239">
        <f>IF(V274="","",VLOOKUP(V274,Hormel!$AF$8:$AL$31,AA$6))*2</f>
        <v>0</v>
      </c>
      <c r="AB274" s="364">
        <v>0</v>
      </c>
      <c r="AC274" s="361">
        <v>0</v>
      </c>
      <c r="AD274" s="361">
        <v>0</v>
      </c>
      <c r="AE274" s="245">
        <v>0</v>
      </c>
      <c r="AF274" s="245">
        <v>0</v>
      </c>
      <c r="AG274" s="247">
        <f t="shared" si="13"/>
        <v>0</v>
      </c>
      <c r="AH274" s="248">
        <f t="shared" si="14"/>
        <v>0</v>
      </c>
      <c r="AI274" s="249"/>
      <c r="AJ274" s="196"/>
      <c r="AK274" s="248"/>
      <c r="AL274" s="233">
        <v>671</v>
      </c>
      <c r="AM274" s="29"/>
      <c r="AN274" s="29">
        <f>IF(C274&lt;&gt;"",1,0)</f>
        <v>0</v>
      </c>
      <c r="AU274" s="8"/>
      <c r="AV274" s="8"/>
      <c r="AW274" s="8"/>
      <c r="AX274" s="8"/>
      <c r="AY274" s="8"/>
    </row>
    <row r="275" spans="1:51" ht="13.5" customHeight="1" hidden="1">
      <c r="A275" s="189"/>
      <c r="B275" s="188"/>
      <c r="C275" s="257">
        <f>IF(D275="","",IF(C274="","",C274))</f>
      </c>
      <c r="D275" s="72"/>
      <c r="E275" s="192" t="s">
        <v>532</v>
      </c>
      <c r="F275" s="299"/>
      <c r="G275" s="135"/>
      <c r="H275" s="135"/>
      <c r="I275" s="135"/>
      <c r="J275" s="135"/>
      <c r="K275" s="135"/>
      <c r="L275" s="272"/>
      <c r="M275" s="272"/>
      <c r="N275" s="272"/>
      <c r="O275" s="272"/>
      <c r="P275" s="279"/>
      <c r="Q275" s="194">
        <f t="shared" si="12"/>
        <v>0</v>
      </c>
      <c r="R275" s="285"/>
      <c r="S275" s="282"/>
      <c r="T275" s="282"/>
      <c r="U275" s="282"/>
      <c r="V275" s="279"/>
      <c r="W275" s="237">
        <f>IF(R275="","",VLOOKUP(R275,Hormel!$AF$8:$AL$31,W$6))*2</f>
        <v>0</v>
      </c>
      <c r="X275" s="237">
        <f>IF(S275="","",VLOOKUP(S275,Hormel!$AF$8:$AL$31,X$6))*2</f>
        <v>0</v>
      </c>
      <c r="Y275" s="237">
        <f>IF(T275="","",VLOOKUP(T275,Hormel!$AF$8:$AL$31,Y$6))*2</f>
        <v>0</v>
      </c>
      <c r="Z275" s="237">
        <f>IF(U275="","",VLOOKUP(U275,Hormel!$AF$8:$AL$31,Z$6))*2</f>
        <v>0</v>
      </c>
      <c r="AA275" s="237">
        <f>IF(V275="","",VLOOKUP(V275,Hormel!$AF$8:$AL$31,AA$6))*2</f>
        <v>0</v>
      </c>
      <c r="AB275" s="362">
        <v>0</v>
      </c>
      <c r="AC275" s="359">
        <v>0</v>
      </c>
      <c r="AD275" s="359">
        <v>0</v>
      </c>
      <c r="AE275" s="135">
        <v>0</v>
      </c>
      <c r="AF275" s="135">
        <v>0</v>
      </c>
      <c r="AG275" s="223">
        <f t="shared" si="13"/>
        <v>0</v>
      </c>
      <c r="AH275" s="196">
        <f t="shared" si="14"/>
        <v>0</v>
      </c>
      <c r="AI275" s="196"/>
      <c r="AJ275" s="261" t="s">
        <v>253</v>
      </c>
      <c r="AK275" s="196">
        <f>'Team Rank Work'!$AO70</f>
        <v>0</v>
      </c>
      <c r="AL275" s="233">
        <v>672</v>
      </c>
      <c r="AM275" s="29"/>
      <c r="AN275" s="29"/>
      <c r="AU275" s="8"/>
      <c r="AV275" s="8"/>
      <c r="AW275" s="8"/>
      <c r="AX275" s="8"/>
      <c r="AY275" s="8"/>
    </row>
    <row r="276" spans="1:51" ht="13.5" customHeight="1" hidden="1">
      <c r="A276" s="189"/>
      <c r="B276" s="188"/>
      <c r="C276" s="257">
        <f>IF(D276="","",IF(C274="","",C274))</f>
      </c>
      <c r="D276" s="72"/>
      <c r="E276" s="192" t="s">
        <v>533</v>
      </c>
      <c r="F276" s="299"/>
      <c r="G276" s="135"/>
      <c r="H276" s="135"/>
      <c r="I276" s="135"/>
      <c r="J276" s="135"/>
      <c r="K276" s="135"/>
      <c r="L276" s="272"/>
      <c r="M276" s="272"/>
      <c r="N276" s="272"/>
      <c r="O276" s="272"/>
      <c r="P276" s="279"/>
      <c r="Q276" s="194">
        <f t="shared" si="12"/>
        <v>0</v>
      </c>
      <c r="R276" s="285"/>
      <c r="S276" s="282"/>
      <c r="T276" s="282"/>
      <c r="U276" s="282"/>
      <c r="V276" s="279"/>
      <c r="W276" s="237">
        <f>IF(R276="","",VLOOKUP(R276,Hormel!$AF$8:$AL$31,W$6))*2</f>
        <v>0</v>
      </c>
      <c r="X276" s="237">
        <f>IF(S276="","",VLOOKUP(S276,Hormel!$AF$8:$AL$31,X$6))*2</f>
        <v>0</v>
      </c>
      <c r="Y276" s="237">
        <f>IF(T276="","",VLOOKUP(T276,Hormel!$AF$8:$AL$31,Y$6))*2</f>
        <v>0</v>
      </c>
      <c r="Z276" s="237">
        <f>IF(U276="","",VLOOKUP(U276,Hormel!$AF$8:$AL$31,Z$6))*2</f>
        <v>0</v>
      </c>
      <c r="AA276" s="237">
        <f>IF(V276="","",VLOOKUP(V276,Hormel!$AF$8:$AL$31,AA$6))*2</f>
        <v>0</v>
      </c>
      <c r="AB276" s="362">
        <v>0</v>
      </c>
      <c r="AC276" s="359">
        <v>0</v>
      </c>
      <c r="AD276" s="359">
        <v>0</v>
      </c>
      <c r="AE276" s="135">
        <v>0</v>
      </c>
      <c r="AF276" s="135">
        <v>0</v>
      </c>
      <c r="AG276" s="223">
        <f t="shared" si="13"/>
        <v>0</v>
      </c>
      <c r="AH276" s="196">
        <f t="shared" si="14"/>
        <v>0</v>
      </c>
      <c r="AI276" s="196"/>
      <c r="AJ276" s="261" t="s">
        <v>257</v>
      </c>
      <c r="AK276" s="196">
        <f>'Team Rank Work'!$AP70</f>
        <v>0</v>
      </c>
      <c r="AL276" s="233">
        <v>673</v>
      </c>
      <c r="AM276" s="29"/>
      <c r="AN276" s="29"/>
      <c r="AO276" s="29"/>
      <c r="AU276" s="8"/>
      <c r="AV276" s="8"/>
      <c r="AW276" s="8"/>
      <c r="AX276" s="8"/>
      <c r="AY276" s="8"/>
    </row>
    <row r="277" spans="1:51" ht="13.5" customHeight="1" hidden="1" thickBot="1">
      <c r="A277" s="189"/>
      <c r="B277" s="190"/>
      <c r="C277" s="258">
        <f>IF(D277="","",IF(C274="","",C274))</f>
      </c>
      <c r="D277" s="73"/>
      <c r="E277" s="193" t="s">
        <v>534</v>
      </c>
      <c r="F277" s="300"/>
      <c r="G277" s="136"/>
      <c r="H277" s="136"/>
      <c r="I277" s="136"/>
      <c r="J277" s="136"/>
      <c r="K277" s="136"/>
      <c r="L277" s="273"/>
      <c r="M277" s="273"/>
      <c r="N277" s="273"/>
      <c r="O277" s="273"/>
      <c r="P277" s="280"/>
      <c r="Q277" s="195">
        <f t="shared" si="12"/>
        <v>0</v>
      </c>
      <c r="R277" s="286"/>
      <c r="S277" s="287"/>
      <c r="T277" s="287"/>
      <c r="U277" s="287"/>
      <c r="V277" s="280"/>
      <c r="W277" s="238">
        <f>IF(R277="","",VLOOKUP(R277,Hormel!$AF$8:$AL$31,W$6))*2</f>
        <v>0</v>
      </c>
      <c r="X277" s="238">
        <f>IF(S277="","",VLOOKUP(S277,Hormel!$AF$8:$AL$31,X$6))*2</f>
        <v>0</v>
      </c>
      <c r="Y277" s="238">
        <f>IF(T277="","",VLOOKUP(T277,Hormel!$AF$8:$AL$31,Y$6))*2</f>
        <v>0</v>
      </c>
      <c r="Z277" s="238">
        <f>IF(U277="","",VLOOKUP(U277,Hormel!$AF$8:$AL$31,Z$6))*2</f>
        <v>0</v>
      </c>
      <c r="AA277" s="238">
        <f>IF(V277="","",VLOOKUP(V277,Hormel!$AF$8:$AL$31,AA$6))*2</f>
        <v>0</v>
      </c>
      <c r="AB277" s="363">
        <v>0</v>
      </c>
      <c r="AC277" s="360">
        <v>0</v>
      </c>
      <c r="AD277" s="360">
        <v>0</v>
      </c>
      <c r="AE277" s="136">
        <v>0</v>
      </c>
      <c r="AF277" s="136">
        <v>0</v>
      </c>
      <c r="AG277" s="224">
        <f t="shared" si="13"/>
        <v>0</v>
      </c>
      <c r="AH277" s="197">
        <f t="shared" si="14"/>
        <v>0</v>
      </c>
      <c r="AI277" s="197"/>
      <c r="AJ277" s="197" t="s">
        <v>27</v>
      </c>
      <c r="AK277" s="197">
        <f>'Team Rank Work'!$AQ70</f>
        <v>0</v>
      </c>
      <c r="AL277" s="234">
        <v>674</v>
      </c>
      <c r="AM277" s="29"/>
      <c r="AN277" s="29"/>
      <c r="AO277" s="29"/>
      <c r="AU277" s="8"/>
      <c r="AV277" s="8"/>
      <c r="AW277" s="8"/>
      <c r="AX277" s="8"/>
      <c r="AY277" s="8"/>
    </row>
    <row r="278" spans="1:51" ht="13.5" customHeight="1" hidden="1">
      <c r="A278" s="189">
        <f>A274+1</f>
        <v>167</v>
      </c>
      <c r="B278" s="242" t="s">
        <v>142</v>
      </c>
      <c r="C278" s="271"/>
      <c r="D278" s="243"/>
      <c r="E278" s="244" t="s">
        <v>535</v>
      </c>
      <c r="F278" s="301"/>
      <c r="G278" s="245"/>
      <c r="H278" s="245"/>
      <c r="I278" s="245"/>
      <c r="J278" s="245"/>
      <c r="K278" s="245"/>
      <c r="L278" s="274"/>
      <c r="M278" s="274"/>
      <c r="N278" s="274"/>
      <c r="O278" s="274"/>
      <c r="P278" s="281"/>
      <c r="Q278" s="246">
        <f t="shared" si="12"/>
        <v>0</v>
      </c>
      <c r="R278" s="288"/>
      <c r="S278" s="289"/>
      <c r="T278" s="289"/>
      <c r="U278" s="289"/>
      <c r="V278" s="281"/>
      <c r="W278" s="239">
        <f>IF(R278="","",VLOOKUP(R278,Hormel!$AF$8:$AL$31,W$6))*2</f>
        <v>0</v>
      </c>
      <c r="X278" s="239">
        <f>IF(S278="","",VLOOKUP(S278,Hormel!$AF$8:$AL$31,X$6))*2</f>
        <v>0</v>
      </c>
      <c r="Y278" s="239">
        <f>IF(T278="","",VLOOKUP(T278,Hormel!$AF$8:$AL$31,Y$6))*2</f>
        <v>0</v>
      </c>
      <c r="Z278" s="239">
        <f>IF(U278="","",VLOOKUP(U278,Hormel!$AF$8:$AL$31,Z$6))*2</f>
        <v>0</v>
      </c>
      <c r="AA278" s="239">
        <f>IF(V278="","",VLOOKUP(V278,Hormel!$AF$8:$AL$31,AA$6))*2</f>
        <v>0</v>
      </c>
      <c r="AB278" s="364">
        <v>0</v>
      </c>
      <c r="AC278" s="361">
        <v>0</v>
      </c>
      <c r="AD278" s="361">
        <v>0</v>
      </c>
      <c r="AE278" s="245">
        <v>0</v>
      </c>
      <c r="AF278" s="245">
        <v>0</v>
      </c>
      <c r="AG278" s="247">
        <f t="shared" si="13"/>
        <v>0</v>
      </c>
      <c r="AH278" s="248">
        <f t="shared" si="14"/>
        <v>0</v>
      </c>
      <c r="AI278" s="249"/>
      <c r="AJ278" s="196"/>
      <c r="AK278" s="248"/>
      <c r="AL278" s="233">
        <v>681</v>
      </c>
      <c r="AM278" s="29"/>
      <c r="AN278" s="29">
        <f>IF(C278&lt;&gt;"",1,0)</f>
        <v>0</v>
      </c>
      <c r="AO278" s="50"/>
      <c r="AU278" s="8"/>
      <c r="AV278" s="8"/>
      <c r="AW278" s="8"/>
      <c r="AX278" s="8"/>
      <c r="AY278" s="8"/>
    </row>
    <row r="279" spans="1:51" ht="13.5" customHeight="1" hidden="1">
      <c r="A279" s="189"/>
      <c r="B279" s="188"/>
      <c r="C279" s="257">
        <f>IF(D279="","",IF(C278="","",C278))</f>
      </c>
      <c r="D279" s="72"/>
      <c r="E279" s="192" t="s">
        <v>536</v>
      </c>
      <c r="F279" s="299"/>
      <c r="G279" s="135"/>
      <c r="H279" s="135"/>
      <c r="I279" s="135"/>
      <c r="J279" s="135"/>
      <c r="K279" s="135"/>
      <c r="L279" s="272"/>
      <c r="M279" s="272"/>
      <c r="N279" s="272"/>
      <c r="O279" s="272"/>
      <c r="P279" s="279"/>
      <c r="Q279" s="194">
        <f t="shared" si="12"/>
        <v>0</v>
      </c>
      <c r="R279" s="285"/>
      <c r="S279" s="282"/>
      <c r="T279" s="282"/>
      <c r="U279" s="282"/>
      <c r="V279" s="279"/>
      <c r="W279" s="237">
        <f>IF(R279="","",VLOOKUP(R279,Hormel!$AF$8:$AL$31,W$6))*2</f>
        <v>0</v>
      </c>
      <c r="X279" s="237">
        <f>IF(S279="","",VLOOKUP(S279,Hormel!$AF$8:$AL$31,X$6))*2</f>
        <v>0</v>
      </c>
      <c r="Y279" s="237">
        <f>IF(T279="","",VLOOKUP(T279,Hormel!$AF$8:$AL$31,Y$6))*2</f>
        <v>0</v>
      </c>
      <c r="Z279" s="237">
        <f>IF(U279="","",VLOOKUP(U279,Hormel!$AF$8:$AL$31,Z$6))*2</f>
        <v>0</v>
      </c>
      <c r="AA279" s="237">
        <f>IF(V279="","",VLOOKUP(V279,Hormel!$AF$8:$AL$31,AA$6))*2</f>
        <v>0</v>
      </c>
      <c r="AB279" s="362">
        <v>0</v>
      </c>
      <c r="AC279" s="359">
        <v>0</v>
      </c>
      <c r="AD279" s="359">
        <v>0</v>
      </c>
      <c r="AE279" s="135">
        <v>0</v>
      </c>
      <c r="AF279" s="135">
        <v>0</v>
      </c>
      <c r="AG279" s="223">
        <f t="shared" si="13"/>
        <v>0</v>
      </c>
      <c r="AH279" s="196">
        <f t="shared" si="14"/>
        <v>0</v>
      </c>
      <c r="AI279" s="196"/>
      <c r="AJ279" s="261" t="s">
        <v>253</v>
      </c>
      <c r="AK279" s="196">
        <f>'Team Rank Work'!$AO71</f>
        <v>0</v>
      </c>
      <c r="AL279" s="233">
        <v>682</v>
      </c>
      <c r="AM279" s="29"/>
      <c r="AN279" s="29"/>
      <c r="AO279" s="29"/>
      <c r="AU279" s="8"/>
      <c r="AV279" s="8"/>
      <c r="AW279" s="8"/>
      <c r="AX279" s="8"/>
      <c r="AY279" s="8"/>
    </row>
    <row r="280" spans="1:51" ht="13.5" customHeight="1" hidden="1">
      <c r="A280" s="189"/>
      <c r="B280" s="188"/>
      <c r="C280" s="257">
        <f>IF(D280="","",IF(C278="","",C278))</f>
      </c>
      <c r="D280" s="72"/>
      <c r="E280" s="192" t="s">
        <v>537</v>
      </c>
      <c r="F280" s="299"/>
      <c r="G280" s="135"/>
      <c r="H280" s="135"/>
      <c r="I280" s="135"/>
      <c r="J280" s="135"/>
      <c r="K280" s="135"/>
      <c r="L280" s="272"/>
      <c r="M280" s="272"/>
      <c r="N280" s="272"/>
      <c r="O280" s="272"/>
      <c r="P280" s="279"/>
      <c r="Q280" s="194">
        <f t="shared" si="12"/>
        <v>0</v>
      </c>
      <c r="R280" s="285"/>
      <c r="S280" s="282"/>
      <c r="T280" s="282"/>
      <c r="U280" s="282"/>
      <c r="V280" s="279"/>
      <c r="W280" s="237">
        <f>IF(R280="","",VLOOKUP(R280,Hormel!$AF$8:$AL$31,W$6))*2</f>
        <v>0</v>
      </c>
      <c r="X280" s="237">
        <f>IF(S280="","",VLOOKUP(S280,Hormel!$AF$8:$AL$31,X$6))*2</f>
        <v>0</v>
      </c>
      <c r="Y280" s="237">
        <f>IF(T280="","",VLOOKUP(T280,Hormel!$AF$8:$AL$31,Y$6))*2</f>
        <v>0</v>
      </c>
      <c r="Z280" s="237">
        <f>IF(U280="","",VLOOKUP(U280,Hormel!$AF$8:$AL$31,Z$6))*2</f>
        <v>0</v>
      </c>
      <c r="AA280" s="237">
        <f>IF(V280="","",VLOOKUP(V280,Hormel!$AF$8:$AL$31,AA$6))*2</f>
        <v>0</v>
      </c>
      <c r="AB280" s="362">
        <v>0</v>
      </c>
      <c r="AC280" s="359">
        <v>0</v>
      </c>
      <c r="AD280" s="359">
        <v>0</v>
      </c>
      <c r="AE280" s="135">
        <v>0</v>
      </c>
      <c r="AF280" s="135">
        <v>0</v>
      </c>
      <c r="AG280" s="223">
        <f t="shared" si="13"/>
        <v>0</v>
      </c>
      <c r="AH280" s="196">
        <f t="shared" si="14"/>
        <v>0</v>
      </c>
      <c r="AI280" s="196"/>
      <c r="AJ280" s="261" t="s">
        <v>257</v>
      </c>
      <c r="AK280" s="196">
        <f>'Team Rank Work'!$AP71</f>
        <v>0</v>
      </c>
      <c r="AL280" s="233">
        <v>683</v>
      </c>
      <c r="AM280" s="29"/>
      <c r="AN280" s="29"/>
      <c r="AO280" s="29"/>
      <c r="AU280" s="8"/>
      <c r="AV280" s="8"/>
      <c r="AW280" s="8"/>
      <c r="AX280" s="8"/>
      <c r="AY280" s="8"/>
    </row>
    <row r="281" spans="1:51" ht="13.5" customHeight="1" hidden="1" thickBot="1">
      <c r="A281" s="189"/>
      <c r="B281" s="190"/>
      <c r="C281" s="258">
        <f>IF(D281="","",IF(C278="","",C278))</f>
      </c>
      <c r="D281" s="73"/>
      <c r="E281" s="193" t="s">
        <v>538</v>
      </c>
      <c r="F281" s="300"/>
      <c r="G281" s="136"/>
      <c r="H281" s="136"/>
      <c r="I281" s="136"/>
      <c r="J281" s="136"/>
      <c r="K281" s="136"/>
      <c r="L281" s="273"/>
      <c r="M281" s="273"/>
      <c r="N281" s="273"/>
      <c r="O281" s="273"/>
      <c r="P281" s="280"/>
      <c r="Q281" s="195">
        <f t="shared" si="12"/>
        <v>0</v>
      </c>
      <c r="R281" s="286"/>
      <c r="S281" s="287"/>
      <c r="T281" s="287"/>
      <c r="U281" s="287"/>
      <c r="V281" s="280"/>
      <c r="W281" s="238">
        <f>IF(R281="","",VLOOKUP(R281,Hormel!$AF$8:$AL$31,W$6))*2</f>
        <v>0</v>
      </c>
      <c r="X281" s="238">
        <f>IF(S281="","",VLOOKUP(S281,Hormel!$AF$8:$AL$31,X$6))*2</f>
        <v>0</v>
      </c>
      <c r="Y281" s="238">
        <f>IF(T281="","",VLOOKUP(T281,Hormel!$AF$8:$AL$31,Y$6))*2</f>
        <v>0</v>
      </c>
      <c r="Z281" s="238">
        <f>IF(U281="","",VLOOKUP(U281,Hormel!$AF$8:$AL$31,Z$6))*2</f>
        <v>0</v>
      </c>
      <c r="AA281" s="238">
        <f>IF(V281="","",VLOOKUP(V281,Hormel!$AF$8:$AL$31,AA$6))*2</f>
        <v>0</v>
      </c>
      <c r="AB281" s="363">
        <v>0</v>
      </c>
      <c r="AC281" s="360">
        <v>0</v>
      </c>
      <c r="AD281" s="360">
        <v>0</v>
      </c>
      <c r="AE281" s="136">
        <v>0</v>
      </c>
      <c r="AF281" s="136">
        <v>0</v>
      </c>
      <c r="AG281" s="224">
        <f t="shared" si="13"/>
        <v>0</v>
      </c>
      <c r="AH281" s="197">
        <f t="shared" si="14"/>
        <v>0</v>
      </c>
      <c r="AI281" s="197"/>
      <c r="AJ281" s="197" t="s">
        <v>27</v>
      </c>
      <c r="AK281" s="197">
        <f>'Team Rank Work'!$AQ71</f>
        <v>0</v>
      </c>
      <c r="AL281" s="234">
        <v>684</v>
      </c>
      <c r="AM281" s="29"/>
      <c r="AN281" s="29"/>
      <c r="AO281" s="29"/>
      <c r="AU281" s="8"/>
      <c r="AV281" s="8"/>
      <c r="AW281" s="8"/>
      <c r="AX281" s="8"/>
      <c r="AY281" s="8"/>
    </row>
    <row r="282" spans="1:51" ht="13.5" customHeight="1" hidden="1">
      <c r="A282" s="189">
        <f>A278+1</f>
        <v>168</v>
      </c>
      <c r="B282" s="242" t="s">
        <v>143</v>
      </c>
      <c r="C282" s="271"/>
      <c r="D282" s="243"/>
      <c r="E282" s="244" t="s">
        <v>539</v>
      </c>
      <c r="F282" s="301"/>
      <c r="G282" s="245"/>
      <c r="H282" s="245"/>
      <c r="I282" s="245"/>
      <c r="J282" s="245"/>
      <c r="K282" s="245"/>
      <c r="L282" s="274"/>
      <c r="M282" s="274"/>
      <c r="N282" s="274"/>
      <c r="O282" s="274"/>
      <c r="P282" s="281"/>
      <c r="Q282" s="246">
        <f t="shared" si="12"/>
        <v>0</v>
      </c>
      <c r="R282" s="288"/>
      <c r="S282" s="289"/>
      <c r="T282" s="289"/>
      <c r="U282" s="289"/>
      <c r="V282" s="281"/>
      <c r="W282" s="239">
        <f>IF(R282="","",VLOOKUP(R282,Hormel!$AF$8:$AL$31,W$6))*2</f>
        <v>0</v>
      </c>
      <c r="X282" s="239">
        <f>IF(S282="","",VLOOKUP(S282,Hormel!$AF$8:$AL$31,X$6))*2</f>
        <v>0</v>
      </c>
      <c r="Y282" s="239">
        <f>IF(T282="","",VLOOKUP(T282,Hormel!$AF$8:$AL$31,Y$6))*2</f>
        <v>0</v>
      </c>
      <c r="Z282" s="239">
        <f>IF(U282="","",VLOOKUP(U282,Hormel!$AF$8:$AL$31,Z$6))*2</f>
        <v>0</v>
      </c>
      <c r="AA282" s="239">
        <f>IF(V282="","",VLOOKUP(V282,Hormel!$AF$8:$AL$31,AA$6))*2</f>
        <v>0</v>
      </c>
      <c r="AB282" s="364">
        <v>0</v>
      </c>
      <c r="AC282" s="361">
        <v>0</v>
      </c>
      <c r="AD282" s="361">
        <v>0</v>
      </c>
      <c r="AE282" s="245">
        <v>0</v>
      </c>
      <c r="AF282" s="245">
        <v>0</v>
      </c>
      <c r="AG282" s="247">
        <f t="shared" si="13"/>
        <v>0</v>
      </c>
      <c r="AH282" s="248">
        <f t="shared" si="14"/>
        <v>0</v>
      </c>
      <c r="AI282" s="249"/>
      <c r="AJ282" s="196"/>
      <c r="AK282" s="248"/>
      <c r="AL282" s="233">
        <v>691</v>
      </c>
      <c r="AM282" s="29"/>
      <c r="AN282" s="29">
        <f>IF(C282&lt;&gt;"",1,0)</f>
        <v>0</v>
      </c>
      <c r="AO282" s="50"/>
      <c r="AU282" s="8"/>
      <c r="AV282" s="8"/>
      <c r="AW282" s="8"/>
      <c r="AX282" s="8"/>
      <c r="AY282" s="8"/>
    </row>
    <row r="283" spans="1:51" ht="13.5" customHeight="1" hidden="1">
      <c r="A283" s="189"/>
      <c r="B283" s="188"/>
      <c r="C283" s="257">
        <f>IF(D283="","",IF(C282="","",C282))</f>
      </c>
      <c r="D283" s="72"/>
      <c r="E283" s="192" t="s">
        <v>540</v>
      </c>
      <c r="F283" s="299"/>
      <c r="G283" s="135"/>
      <c r="H283" s="135"/>
      <c r="I283" s="135"/>
      <c r="J283" s="135"/>
      <c r="K283" s="135"/>
      <c r="L283" s="272"/>
      <c r="M283" s="272"/>
      <c r="N283" s="272"/>
      <c r="O283" s="272"/>
      <c r="P283" s="279"/>
      <c r="Q283" s="194">
        <f t="shared" si="12"/>
        <v>0</v>
      </c>
      <c r="R283" s="285"/>
      <c r="S283" s="282"/>
      <c r="T283" s="282"/>
      <c r="U283" s="282"/>
      <c r="V283" s="279"/>
      <c r="W283" s="237">
        <f>IF(R283="","",VLOOKUP(R283,Hormel!$AF$8:$AL$31,W$6))*2</f>
        <v>0</v>
      </c>
      <c r="X283" s="237">
        <f>IF(S283="","",VLOOKUP(S283,Hormel!$AF$8:$AL$31,X$6))*2</f>
        <v>0</v>
      </c>
      <c r="Y283" s="237">
        <f>IF(T283="","",VLOOKUP(T283,Hormel!$AF$8:$AL$31,Y$6))*2</f>
        <v>0</v>
      </c>
      <c r="Z283" s="237">
        <f>IF(U283="","",VLOOKUP(U283,Hormel!$AF$8:$AL$31,Z$6))*2</f>
        <v>0</v>
      </c>
      <c r="AA283" s="237">
        <f>IF(V283="","",VLOOKUP(V283,Hormel!$AF$8:$AL$31,AA$6))*2</f>
        <v>0</v>
      </c>
      <c r="AB283" s="362">
        <v>0</v>
      </c>
      <c r="AC283" s="359">
        <v>0</v>
      </c>
      <c r="AD283" s="359">
        <v>0</v>
      </c>
      <c r="AE283" s="135">
        <v>0</v>
      </c>
      <c r="AF283" s="135">
        <v>0</v>
      </c>
      <c r="AG283" s="223">
        <f t="shared" si="13"/>
        <v>0</v>
      </c>
      <c r="AH283" s="196">
        <f t="shared" si="14"/>
        <v>0</v>
      </c>
      <c r="AI283" s="196"/>
      <c r="AJ283" s="261" t="s">
        <v>253</v>
      </c>
      <c r="AK283" s="196">
        <f>'Team Rank Work'!$AO72</f>
        <v>0</v>
      </c>
      <c r="AL283" s="233">
        <v>692</v>
      </c>
      <c r="AM283" s="29"/>
      <c r="AN283" s="29"/>
      <c r="AO283" s="29"/>
      <c r="AU283" s="8"/>
      <c r="AV283" s="8"/>
      <c r="AW283" s="8"/>
      <c r="AX283" s="8"/>
      <c r="AY283" s="8"/>
    </row>
    <row r="284" spans="1:51" ht="13.5" customHeight="1" hidden="1">
      <c r="A284" s="189"/>
      <c r="B284" s="188"/>
      <c r="C284" s="257">
        <f>IF(D284="","",IF(C282="","",C282))</f>
      </c>
      <c r="D284" s="72"/>
      <c r="E284" s="192" t="s">
        <v>541</v>
      </c>
      <c r="F284" s="299"/>
      <c r="G284" s="135"/>
      <c r="H284" s="135"/>
      <c r="I284" s="135"/>
      <c r="J284" s="135"/>
      <c r="K284" s="135"/>
      <c r="L284" s="272"/>
      <c r="M284" s="272"/>
      <c r="N284" s="272"/>
      <c r="O284" s="272"/>
      <c r="P284" s="279"/>
      <c r="Q284" s="194">
        <f t="shared" si="12"/>
        <v>0</v>
      </c>
      <c r="R284" s="285"/>
      <c r="S284" s="282"/>
      <c r="T284" s="282"/>
      <c r="U284" s="282"/>
      <c r="V284" s="279"/>
      <c r="W284" s="237">
        <f>IF(R284="","",VLOOKUP(R284,Hormel!$AF$8:$AL$31,W$6))*2</f>
        <v>0</v>
      </c>
      <c r="X284" s="237">
        <f>IF(S284="","",VLOOKUP(S284,Hormel!$AF$8:$AL$31,X$6))*2</f>
        <v>0</v>
      </c>
      <c r="Y284" s="237">
        <f>IF(T284="","",VLOOKUP(T284,Hormel!$AF$8:$AL$31,Y$6))*2</f>
        <v>0</v>
      </c>
      <c r="Z284" s="237">
        <f>IF(U284="","",VLOOKUP(U284,Hormel!$AF$8:$AL$31,Z$6))*2</f>
        <v>0</v>
      </c>
      <c r="AA284" s="237">
        <f>IF(V284="","",VLOOKUP(V284,Hormel!$AF$8:$AL$31,AA$6))*2</f>
        <v>0</v>
      </c>
      <c r="AB284" s="362">
        <v>0</v>
      </c>
      <c r="AC284" s="359">
        <v>0</v>
      </c>
      <c r="AD284" s="359">
        <v>0</v>
      </c>
      <c r="AE284" s="135">
        <v>0</v>
      </c>
      <c r="AF284" s="135">
        <v>0</v>
      </c>
      <c r="AG284" s="223">
        <f t="shared" si="13"/>
        <v>0</v>
      </c>
      <c r="AH284" s="196">
        <f t="shared" si="14"/>
        <v>0</v>
      </c>
      <c r="AI284" s="196"/>
      <c r="AJ284" s="261" t="s">
        <v>257</v>
      </c>
      <c r="AK284" s="196">
        <f>'Team Rank Work'!$AP72</f>
        <v>0</v>
      </c>
      <c r="AL284" s="233">
        <v>693</v>
      </c>
      <c r="AM284" s="29"/>
      <c r="AN284" s="29"/>
      <c r="AO284" s="29"/>
      <c r="AU284" s="8"/>
      <c r="AV284" s="8"/>
      <c r="AW284" s="8"/>
      <c r="AX284" s="8"/>
      <c r="AY284" s="8"/>
    </row>
    <row r="285" spans="1:51" ht="13.5" customHeight="1" hidden="1" thickBot="1">
      <c r="A285" s="189"/>
      <c r="B285" s="190"/>
      <c r="C285" s="258">
        <f>IF(D285="","",IF(C282="","",C282))</f>
      </c>
      <c r="D285" s="73"/>
      <c r="E285" s="193" t="s">
        <v>542</v>
      </c>
      <c r="F285" s="300"/>
      <c r="G285" s="136"/>
      <c r="H285" s="136"/>
      <c r="I285" s="136"/>
      <c r="J285" s="136"/>
      <c r="K285" s="136"/>
      <c r="L285" s="273"/>
      <c r="M285" s="273"/>
      <c r="N285" s="273"/>
      <c r="O285" s="273"/>
      <c r="P285" s="280"/>
      <c r="Q285" s="195">
        <f t="shared" si="12"/>
        <v>0</v>
      </c>
      <c r="R285" s="286"/>
      <c r="S285" s="287"/>
      <c r="T285" s="287"/>
      <c r="U285" s="287"/>
      <c r="V285" s="280"/>
      <c r="W285" s="238">
        <f>IF(R285="","",VLOOKUP(R285,Hormel!$AF$8:$AL$31,W$6))*2</f>
        <v>0</v>
      </c>
      <c r="X285" s="238">
        <f>IF(S285="","",VLOOKUP(S285,Hormel!$AF$8:$AL$31,X$6))*2</f>
        <v>0</v>
      </c>
      <c r="Y285" s="238">
        <f>IF(T285="","",VLOOKUP(T285,Hormel!$AF$8:$AL$31,Y$6))*2</f>
        <v>0</v>
      </c>
      <c r="Z285" s="238">
        <f>IF(U285="","",VLOOKUP(U285,Hormel!$AF$8:$AL$31,Z$6))*2</f>
        <v>0</v>
      </c>
      <c r="AA285" s="238">
        <f>IF(V285="","",VLOOKUP(V285,Hormel!$AF$8:$AL$31,AA$6))*2</f>
        <v>0</v>
      </c>
      <c r="AB285" s="363">
        <v>0</v>
      </c>
      <c r="AC285" s="360">
        <v>0</v>
      </c>
      <c r="AD285" s="360">
        <v>0</v>
      </c>
      <c r="AE285" s="136">
        <v>0</v>
      </c>
      <c r="AF285" s="136">
        <v>0</v>
      </c>
      <c r="AG285" s="224">
        <f t="shared" si="13"/>
        <v>0</v>
      </c>
      <c r="AH285" s="197">
        <f t="shared" si="14"/>
        <v>0</v>
      </c>
      <c r="AI285" s="197"/>
      <c r="AJ285" s="197" t="s">
        <v>27</v>
      </c>
      <c r="AK285" s="197">
        <f>'Team Rank Work'!$AQ72</f>
        <v>0</v>
      </c>
      <c r="AL285" s="234">
        <v>694</v>
      </c>
      <c r="AM285" s="29"/>
      <c r="AN285" s="29"/>
      <c r="AO285" s="29"/>
      <c r="AU285" s="8"/>
      <c r="AV285" s="8"/>
      <c r="AW285" s="8"/>
      <c r="AX285" s="8"/>
      <c r="AY285" s="8"/>
    </row>
    <row r="286" spans="1:51" ht="13.5" customHeight="1" hidden="1">
      <c r="A286" s="189">
        <f>A282+1</f>
        <v>169</v>
      </c>
      <c r="B286" s="242" t="s">
        <v>144</v>
      </c>
      <c r="C286" s="271"/>
      <c r="D286" s="243"/>
      <c r="E286" s="244" t="s">
        <v>543</v>
      </c>
      <c r="F286" s="301"/>
      <c r="G286" s="245"/>
      <c r="H286" s="245"/>
      <c r="I286" s="245"/>
      <c r="J286" s="245"/>
      <c r="K286" s="245"/>
      <c r="L286" s="274"/>
      <c r="M286" s="274"/>
      <c r="N286" s="274"/>
      <c r="O286" s="274"/>
      <c r="P286" s="281"/>
      <c r="Q286" s="246">
        <f t="shared" si="12"/>
        <v>0</v>
      </c>
      <c r="R286" s="288"/>
      <c r="S286" s="289"/>
      <c r="T286" s="289"/>
      <c r="U286" s="289"/>
      <c r="V286" s="281"/>
      <c r="W286" s="239">
        <f>IF(R286="","",VLOOKUP(R286,Hormel!$AF$8:$AL$31,W$6))*2</f>
        <v>0</v>
      </c>
      <c r="X286" s="239">
        <f>IF(S286="","",VLOOKUP(S286,Hormel!$AF$8:$AL$31,X$6))*2</f>
        <v>0</v>
      </c>
      <c r="Y286" s="239">
        <f>IF(T286="","",VLOOKUP(T286,Hormel!$AF$8:$AL$31,Y$6))*2</f>
        <v>0</v>
      </c>
      <c r="Z286" s="239">
        <f>IF(U286="","",VLOOKUP(U286,Hormel!$AF$8:$AL$31,Z$6))*2</f>
        <v>0</v>
      </c>
      <c r="AA286" s="239">
        <f>IF(V286="","",VLOOKUP(V286,Hormel!$AF$8:$AL$31,AA$6))*2</f>
        <v>0</v>
      </c>
      <c r="AB286" s="364">
        <v>0</v>
      </c>
      <c r="AC286" s="361">
        <v>0</v>
      </c>
      <c r="AD286" s="361">
        <v>0</v>
      </c>
      <c r="AE286" s="245">
        <v>0</v>
      </c>
      <c r="AF286" s="245">
        <v>0</v>
      </c>
      <c r="AG286" s="247">
        <f t="shared" si="13"/>
        <v>0</v>
      </c>
      <c r="AH286" s="248">
        <f t="shared" si="14"/>
        <v>0</v>
      </c>
      <c r="AI286" s="249"/>
      <c r="AJ286" s="196"/>
      <c r="AK286" s="248"/>
      <c r="AL286" s="233">
        <v>701</v>
      </c>
      <c r="AM286" s="29"/>
      <c r="AN286" s="29">
        <f>IF(C286&lt;&gt;"",1,0)</f>
        <v>0</v>
      </c>
      <c r="AO286" s="50"/>
      <c r="AU286" s="8"/>
      <c r="AV286" s="8"/>
      <c r="AW286" s="8"/>
      <c r="AX286" s="8"/>
      <c r="AY286" s="8"/>
    </row>
    <row r="287" spans="1:51" ht="13.5" customHeight="1" hidden="1">
      <c r="A287" s="189"/>
      <c r="B287" s="188"/>
      <c r="C287" s="257">
        <f>IF(D287="","",IF(C286="","",C286))</f>
      </c>
      <c r="D287" s="72"/>
      <c r="E287" s="192" t="s">
        <v>544</v>
      </c>
      <c r="F287" s="299"/>
      <c r="G287" s="135"/>
      <c r="H287" s="135"/>
      <c r="I287" s="135"/>
      <c r="J287" s="135"/>
      <c r="K287" s="135"/>
      <c r="L287" s="272"/>
      <c r="M287" s="272"/>
      <c r="N287" s="272"/>
      <c r="O287" s="272"/>
      <c r="P287" s="279"/>
      <c r="Q287" s="194">
        <f t="shared" si="12"/>
        <v>0</v>
      </c>
      <c r="R287" s="285"/>
      <c r="S287" s="282"/>
      <c r="T287" s="282"/>
      <c r="U287" s="282"/>
      <c r="V287" s="279"/>
      <c r="W287" s="237">
        <f>IF(R287="","",VLOOKUP(R287,Hormel!$AF$8:$AL$31,W$6))*2</f>
        <v>0</v>
      </c>
      <c r="X287" s="237">
        <f>IF(S287="","",VLOOKUP(S287,Hormel!$AF$8:$AL$31,X$6))*2</f>
        <v>0</v>
      </c>
      <c r="Y287" s="237">
        <f>IF(T287="","",VLOOKUP(T287,Hormel!$AF$8:$AL$31,Y$6))*2</f>
        <v>0</v>
      </c>
      <c r="Z287" s="237">
        <f>IF(U287="","",VLOOKUP(U287,Hormel!$AF$8:$AL$31,Z$6))*2</f>
        <v>0</v>
      </c>
      <c r="AA287" s="237">
        <f>IF(V287="","",VLOOKUP(V287,Hormel!$AF$8:$AL$31,AA$6))*2</f>
        <v>0</v>
      </c>
      <c r="AB287" s="362">
        <v>0</v>
      </c>
      <c r="AC287" s="359">
        <v>0</v>
      </c>
      <c r="AD287" s="359">
        <v>0</v>
      </c>
      <c r="AE287" s="135">
        <v>0</v>
      </c>
      <c r="AF287" s="135">
        <v>0</v>
      </c>
      <c r="AG287" s="223">
        <f t="shared" si="13"/>
        <v>0</v>
      </c>
      <c r="AH287" s="196">
        <f t="shared" si="14"/>
        <v>0</v>
      </c>
      <c r="AI287" s="196"/>
      <c r="AJ287" s="261" t="s">
        <v>253</v>
      </c>
      <c r="AK287" s="196">
        <f>'Team Rank Work'!$AO73</f>
        <v>0</v>
      </c>
      <c r="AL287" s="233">
        <v>702</v>
      </c>
      <c r="AM287" s="29"/>
      <c r="AN287" s="29"/>
      <c r="AO287" s="29"/>
      <c r="AU287" s="8"/>
      <c r="AV287" s="8"/>
      <c r="AW287" s="8"/>
      <c r="AX287" s="8"/>
      <c r="AY287" s="8"/>
    </row>
    <row r="288" spans="1:51" ht="13.5" customHeight="1" hidden="1">
      <c r="A288" s="189"/>
      <c r="B288" s="188"/>
      <c r="C288" s="257">
        <f>IF(D288="","",IF(C286="","",C286))</f>
      </c>
      <c r="D288" s="72"/>
      <c r="E288" s="192" t="s">
        <v>545</v>
      </c>
      <c r="F288" s="299"/>
      <c r="G288" s="135"/>
      <c r="H288" s="135"/>
      <c r="I288" s="135"/>
      <c r="J288" s="135"/>
      <c r="K288" s="135"/>
      <c r="L288" s="272"/>
      <c r="M288" s="272"/>
      <c r="N288" s="272"/>
      <c r="O288" s="272"/>
      <c r="P288" s="279"/>
      <c r="Q288" s="194">
        <f t="shared" si="12"/>
        <v>0</v>
      </c>
      <c r="R288" s="285"/>
      <c r="S288" s="282"/>
      <c r="T288" s="282"/>
      <c r="U288" s="282"/>
      <c r="V288" s="279"/>
      <c r="W288" s="237">
        <f>IF(R288="","",VLOOKUP(R288,Hormel!$AF$8:$AL$31,W$6))*2</f>
        <v>0</v>
      </c>
      <c r="X288" s="237">
        <f>IF(S288="","",VLOOKUP(S288,Hormel!$AF$8:$AL$31,X$6))*2</f>
        <v>0</v>
      </c>
      <c r="Y288" s="237">
        <f>IF(T288="","",VLOOKUP(T288,Hormel!$AF$8:$AL$31,Y$6))*2</f>
        <v>0</v>
      </c>
      <c r="Z288" s="237">
        <f>IF(U288="","",VLOOKUP(U288,Hormel!$AF$8:$AL$31,Z$6))*2</f>
        <v>0</v>
      </c>
      <c r="AA288" s="237">
        <f>IF(V288="","",VLOOKUP(V288,Hormel!$AF$8:$AL$31,AA$6))*2</f>
        <v>0</v>
      </c>
      <c r="AB288" s="362">
        <v>0</v>
      </c>
      <c r="AC288" s="359">
        <v>0</v>
      </c>
      <c r="AD288" s="359">
        <v>0</v>
      </c>
      <c r="AE288" s="135">
        <v>0</v>
      </c>
      <c r="AF288" s="135">
        <v>0</v>
      </c>
      <c r="AG288" s="223">
        <f t="shared" si="13"/>
        <v>0</v>
      </c>
      <c r="AH288" s="196">
        <f t="shared" si="14"/>
        <v>0</v>
      </c>
      <c r="AI288" s="196"/>
      <c r="AJ288" s="261" t="s">
        <v>257</v>
      </c>
      <c r="AK288" s="196">
        <f>'Team Rank Work'!$AP73</f>
        <v>0</v>
      </c>
      <c r="AL288" s="233">
        <v>703</v>
      </c>
      <c r="AM288" s="29"/>
      <c r="AN288" s="29"/>
      <c r="AO288" s="29"/>
      <c r="AU288" s="8"/>
      <c r="AV288" s="8"/>
      <c r="AW288" s="8"/>
      <c r="AX288" s="8"/>
      <c r="AY288" s="8"/>
    </row>
    <row r="289" spans="1:51" ht="13.5" customHeight="1" hidden="1" thickBot="1">
      <c r="A289" s="189"/>
      <c r="B289" s="190"/>
      <c r="C289" s="258">
        <f>IF(D289="","",IF(C286="","",C286))</f>
      </c>
      <c r="D289" s="73"/>
      <c r="E289" s="193" t="s">
        <v>546</v>
      </c>
      <c r="F289" s="300"/>
      <c r="G289" s="136"/>
      <c r="H289" s="136"/>
      <c r="I289" s="136"/>
      <c r="J289" s="136"/>
      <c r="K289" s="136"/>
      <c r="L289" s="273"/>
      <c r="M289" s="273"/>
      <c r="N289" s="273"/>
      <c r="O289" s="273"/>
      <c r="P289" s="280"/>
      <c r="Q289" s="195">
        <f t="shared" si="12"/>
        <v>0</v>
      </c>
      <c r="R289" s="286"/>
      <c r="S289" s="287"/>
      <c r="T289" s="287"/>
      <c r="U289" s="287"/>
      <c r="V289" s="280"/>
      <c r="W289" s="238">
        <f>IF(R289="","",VLOOKUP(R289,Hormel!$AF$8:$AL$31,W$6))*2</f>
        <v>0</v>
      </c>
      <c r="X289" s="238">
        <f>IF(S289="","",VLOOKUP(S289,Hormel!$AF$8:$AL$31,X$6))*2</f>
        <v>0</v>
      </c>
      <c r="Y289" s="238">
        <f>IF(T289="","",VLOOKUP(T289,Hormel!$AF$8:$AL$31,Y$6))*2</f>
        <v>0</v>
      </c>
      <c r="Z289" s="238">
        <f>IF(U289="","",VLOOKUP(U289,Hormel!$AF$8:$AL$31,Z$6))*2</f>
        <v>0</v>
      </c>
      <c r="AA289" s="238">
        <f>IF(V289="","",VLOOKUP(V289,Hormel!$AF$8:$AL$31,AA$6))*2</f>
        <v>0</v>
      </c>
      <c r="AB289" s="363">
        <v>0</v>
      </c>
      <c r="AC289" s="360">
        <v>0</v>
      </c>
      <c r="AD289" s="360">
        <v>0</v>
      </c>
      <c r="AE289" s="136">
        <v>0</v>
      </c>
      <c r="AF289" s="136">
        <v>0</v>
      </c>
      <c r="AG289" s="224">
        <f t="shared" si="13"/>
        <v>0</v>
      </c>
      <c r="AH289" s="197">
        <f t="shared" si="14"/>
        <v>0</v>
      </c>
      <c r="AI289" s="197"/>
      <c r="AJ289" s="197" t="s">
        <v>27</v>
      </c>
      <c r="AK289" s="197">
        <f>'Team Rank Work'!$AQ73</f>
        <v>0</v>
      </c>
      <c r="AL289" s="234">
        <v>704</v>
      </c>
      <c r="AM289" s="29"/>
      <c r="AN289" s="29"/>
      <c r="AO289" s="29"/>
      <c r="AU289" s="8"/>
      <c r="AV289" s="8"/>
      <c r="AW289" s="8"/>
      <c r="AX289" s="8"/>
      <c r="AY289" s="8"/>
    </row>
    <row r="290" spans="1:51" ht="13.5" customHeight="1" hidden="1">
      <c r="A290" s="189">
        <f>A286+1</f>
        <v>170</v>
      </c>
      <c r="B290" s="242" t="s">
        <v>145</v>
      </c>
      <c r="C290" s="271"/>
      <c r="D290" s="243"/>
      <c r="E290" s="244" t="s">
        <v>547</v>
      </c>
      <c r="F290" s="301"/>
      <c r="G290" s="245"/>
      <c r="H290" s="245"/>
      <c r="I290" s="245"/>
      <c r="J290" s="245"/>
      <c r="K290" s="245"/>
      <c r="L290" s="274"/>
      <c r="M290" s="274"/>
      <c r="N290" s="274"/>
      <c r="O290" s="274"/>
      <c r="P290" s="281"/>
      <c r="Q290" s="246">
        <f t="shared" si="12"/>
        <v>0</v>
      </c>
      <c r="R290" s="288"/>
      <c r="S290" s="289"/>
      <c r="T290" s="289"/>
      <c r="U290" s="289"/>
      <c r="V290" s="281"/>
      <c r="W290" s="239">
        <f>IF(R290="","",VLOOKUP(R290,Hormel!$AF$8:$AL$31,W$6))*2</f>
        <v>0</v>
      </c>
      <c r="X290" s="239">
        <f>IF(S290="","",VLOOKUP(S290,Hormel!$AF$8:$AL$31,X$6))*2</f>
        <v>0</v>
      </c>
      <c r="Y290" s="239">
        <f>IF(T290="","",VLOOKUP(T290,Hormel!$AF$8:$AL$31,Y$6))*2</f>
        <v>0</v>
      </c>
      <c r="Z290" s="239">
        <f>IF(U290="","",VLOOKUP(U290,Hormel!$AF$8:$AL$31,Z$6))*2</f>
        <v>0</v>
      </c>
      <c r="AA290" s="239">
        <f>IF(V290="","",VLOOKUP(V290,Hormel!$AF$8:$AL$31,AA$6))*2</f>
        <v>0</v>
      </c>
      <c r="AB290" s="364">
        <v>0</v>
      </c>
      <c r="AC290" s="361">
        <v>0</v>
      </c>
      <c r="AD290" s="361">
        <v>0</v>
      </c>
      <c r="AE290" s="245">
        <v>0</v>
      </c>
      <c r="AF290" s="245">
        <v>0</v>
      </c>
      <c r="AG290" s="247">
        <f t="shared" si="13"/>
        <v>0</v>
      </c>
      <c r="AH290" s="248">
        <f t="shared" si="14"/>
        <v>0</v>
      </c>
      <c r="AI290" s="249"/>
      <c r="AJ290" s="196"/>
      <c r="AK290" s="248"/>
      <c r="AL290" s="233">
        <v>711</v>
      </c>
      <c r="AM290" s="29"/>
      <c r="AN290" s="29">
        <f>IF(C290&lt;&gt;"",1,0)</f>
        <v>0</v>
      </c>
      <c r="AO290" s="50"/>
      <c r="AU290" s="8"/>
      <c r="AV290" s="8"/>
      <c r="AW290" s="8"/>
      <c r="AX290" s="8"/>
      <c r="AY290" s="8"/>
    </row>
    <row r="291" spans="1:51" ht="13.5" customHeight="1" hidden="1">
      <c r="A291" s="189"/>
      <c r="B291" s="188"/>
      <c r="C291" s="257">
        <f>IF(D291="","",IF(C290="","",C290))</f>
      </c>
      <c r="D291" s="72"/>
      <c r="E291" s="192" t="s">
        <v>548</v>
      </c>
      <c r="F291" s="299"/>
      <c r="G291" s="135"/>
      <c r="H291" s="135"/>
      <c r="I291" s="135"/>
      <c r="J291" s="135"/>
      <c r="K291" s="135"/>
      <c r="L291" s="272"/>
      <c r="M291" s="272"/>
      <c r="N291" s="272"/>
      <c r="O291" s="272"/>
      <c r="P291" s="279"/>
      <c r="Q291" s="194">
        <f t="shared" si="12"/>
        <v>0</v>
      </c>
      <c r="R291" s="285"/>
      <c r="S291" s="282"/>
      <c r="T291" s="282"/>
      <c r="U291" s="282"/>
      <c r="V291" s="279"/>
      <c r="W291" s="237">
        <f>IF(R291="","",VLOOKUP(R291,Hormel!$AF$8:$AL$31,W$6))*2</f>
        <v>0</v>
      </c>
      <c r="X291" s="237">
        <f>IF(S291="","",VLOOKUP(S291,Hormel!$AF$8:$AL$31,X$6))*2</f>
        <v>0</v>
      </c>
      <c r="Y291" s="237">
        <f>IF(T291="","",VLOOKUP(T291,Hormel!$AF$8:$AL$31,Y$6))*2</f>
        <v>0</v>
      </c>
      <c r="Z291" s="237">
        <f>IF(U291="","",VLOOKUP(U291,Hormel!$AF$8:$AL$31,Z$6))*2</f>
        <v>0</v>
      </c>
      <c r="AA291" s="237">
        <f>IF(V291="","",VLOOKUP(V291,Hormel!$AF$8:$AL$31,AA$6))*2</f>
        <v>0</v>
      </c>
      <c r="AB291" s="362">
        <v>0</v>
      </c>
      <c r="AC291" s="359">
        <v>0</v>
      </c>
      <c r="AD291" s="359">
        <v>0</v>
      </c>
      <c r="AE291" s="135">
        <v>0</v>
      </c>
      <c r="AF291" s="135">
        <v>0</v>
      </c>
      <c r="AG291" s="223">
        <f t="shared" si="13"/>
        <v>0</v>
      </c>
      <c r="AH291" s="196">
        <f t="shared" si="14"/>
        <v>0</v>
      </c>
      <c r="AI291" s="196"/>
      <c r="AJ291" s="261" t="s">
        <v>253</v>
      </c>
      <c r="AK291" s="196">
        <f>'Team Rank Work'!$AO74</f>
        <v>0</v>
      </c>
      <c r="AL291" s="233">
        <v>712</v>
      </c>
      <c r="AM291" s="29"/>
      <c r="AN291" s="29"/>
      <c r="AO291" s="29"/>
      <c r="AU291" s="8"/>
      <c r="AV291" s="8"/>
      <c r="AW291" s="8"/>
      <c r="AX291" s="8"/>
      <c r="AY291" s="8"/>
    </row>
    <row r="292" spans="1:51" ht="13.5" customHeight="1" hidden="1">
      <c r="A292" s="189"/>
      <c r="B292" s="188"/>
      <c r="C292" s="257">
        <f>IF(D292="","",IF(C290="","",C290))</f>
      </c>
      <c r="D292" s="72"/>
      <c r="E292" s="192" t="s">
        <v>549</v>
      </c>
      <c r="F292" s="299"/>
      <c r="G292" s="135"/>
      <c r="H292" s="135"/>
      <c r="I292" s="135"/>
      <c r="J292" s="135"/>
      <c r="K292" s="135"/>
      <c r="L292" s="272"/>
      <c r="M292" s="272"/>
      <c r="N292" s="272"/>
      <c r="O292" s="272"/>
      <c r="P292" s="279"/>
      <c r="Q292" s="194">
        <f t="shared" si="12"/>
        <v>0</v>
      </c>
      <c r="R292" s="285"/>
      <c r="S292" s="282"/>
      <c r="T292" s="282"/>
      <c r="U292" s="282"/>
      <c r="V292" s="279"/>
      <c r="W292" s="237">
        <f>IF(R292="","",VLOOKUP(R292,Hormel!$AF$8:$AL$31,W$6))*2</f>
        <v>0</v>
      </c>
      <c r="X292" s="237">
        <f>IF(S292="","",VLOOKUP(S292,Hormel!$AF$8:$AL$31,X$6))*2</f>
        <v>0</v>
      </c>
      <c r="Y292" s="237">
        <f>IF(T292="","",VLOOKUP(T292,Hormel!$AF$8:$AL$31,Y$6))*2</f>
        <v>0</v>
      </c>
      <c r="Z292" s="237">
        <f>IF(U292="","",VLOOKUP(U292,Hormel!$AF$8:$AL$31,Z$6))*2</f>
        <v>0</v>
      </c>
      <c r="AA292" s="237">
        <f>IF(V292="","",VLOOKUP(V292,Hormel!$AF$8:$AL$31,AA$6))*2</f>
        <v>0</v>
      </c>
      <c r="AB292" s="362">
        <v>0</v>
      </c>
      <c r="AC292" s="359">
        <v>0</v>
      </c>
      <c r="AD292" s="359">
        <v>0</v>
      </c>
      <c r="AE292" s="135">
        <v>0</v>
      </c>
      <c r="AF292" s="135">
        <v>0</v>
      </c>
      <c r="AG292" s="223">
        <f t="shared" si="13"/>
        <v>0</v>
      </c>
      <c r="AH292" s="196">
        <f t="shared" si="14"/>
        <v>0</v>
      </c>
      <c r="AI292" s="196"/>
      <c r="AJ292" s="261" t="s">
        <v>257</v>
      </c>
      <c r="AK292" s="196">
        <f>'Team Rank Work'!$AP74</f>
        <v>0</v>
      </c>
      <c r="AL292" s="233">
        <v>713</v>
      </c>
      <c r="AM292" s="29"/>
      <c r="AN292" s="29"/>
      <c r="AU292" s="8"/>
      <c r="AV292" s="8"/>
      <c r="AW292" s="8"/>
      <c r="AX292" s="8"/>
      <c r="AY292" s="8"/>
    </row>
    <row r="293" spans="1:51" ht="13.5" customHeight="1" hidden="1" thickBot="1">
      <c r="A293" s="189"/>
      <c r="B293" s="190"/>
      <c r="C293" s="258">
        <f>IF(D293="","",IF(C290="","",C290))</f>
      </c>
      <c r="D293" s="73"/>
      <c r="E293" s="193" t="s">
        <v>550</v>
      </c>
      <c r="F293" s="300"/>
      <c r="G293" s="136"/>
      <c r="H293" s="136"/>
      <c r="I293" s="136"/>
      <c r="J293" s="136"/>
      <c r="K293" s="136"/>
      <c r="L293" s="273"/>
      <c r="M293" s="273"/>
      <c r="N293" s="273"/>
      <c r="O293" s="273"/>
      <c r="P293" s="280"/>
      <c r="Q293" s="195">
        <f t="shared" si="12"/>
        <v>0</v>
      </c>
      <c r="R293" s="286"/>
      <c r="S293" s="287"/>
      <c r="T293" s="287"/>
      <c r="U293" s="287"/>
      <c r="V293" s="280"/>
      <c r="W293" s="238">
        <f>IF(R293="","",VLOOKUP(R293,Hormel!$AF$8:$AL$31,W$6))*2</f>
        <v>0</v>
      </c>
      <c r="X293" s="238">
        <f>IF(S293="","",VLOOKUP(S293,Hormel!$AF$8:$AL$31,X$6))*2</f>
        <v>0</v>
      </c>
      <c r="Y293" s="238">
        <f>IF(T293="","",VLOOKUP(T293,Hormel!$AF$8:$AL$31,Y$6))*2</f>
        <v>0</v>
      </c>
      <c r="Z293" s="238">
        <f>IF(U293="","",VLOOKUP(U293,Hormel!$AF$8:$AL$31,Z$6))*2</f>
        <v>0</v>
      </c>
      <c r="AA293" s="238">
        <f>IF(V293="","",VLOOKUP(V293,Hormel!$AF$8:$AL$31,AA$6))*2</f>
        <v>0</v>
      </c>
      <c r="AB293" s="363">
        <v>0</v>
      </c>
      <c r="AC293" s="360">
        <v>0</v>
      </c>
      <c r="AD293" s="360">
        <v>0</v>
      </c>
      <c r="AE293" s="136">
        <v>0</v>
      </c>
      <c r="AF293" s="136">
        <v>0</v>
      </c>
      <c r="AG293" s="224">
        <f t="shared" si="13"/>
        <v>0</v>
      </c>
      <c r="AH293" s="197">
        <f t="shared" si="14"/>
        <v>0</v>
      </c>
      <c r="AI293" s="197"/>
      <c r="AJ293" s="197" t="s">
        <v>27</v>
      </c>
      <c r="AK293" s="197">
        <f>'Team Rank Work'!$AQ74</f>
        <v>0</v>
      </c>
      <c r="AL293" s="234">
        <v>714</v>
      </c>
      <c r="AM293" s="29"/>
      <c r="AN293" s="29"/>
      <c r="AU293" s="8"/>
      <c r="AV293" s="8"/>
      <c r="AW293" s="8"/>
      <c r="AX293" s="8"/>
      <c r="AY293" s="8"/>
    </row>
    <row r="294" spans="1:51" ht="13.5" customHeight="1" hidden="1">
      <c r="A294" s="189">
        <f>A290+1</f>
        <v>171</v>
      </c>
      <c r="B294" s="242" t="s">
        <v>146</v>
      </c>
      <c r="C294" s="271"/>
      <c r="D294" s="243"/>
      <c r="E294" s="244" t="s">
        <v>551</v>
      </c>
      <c r="F294" s="301"/>
      <c r="G294" s="245"/>
      <c r="H294" s="245"/>
      <c r="I294" s="245"/>
      <c r="J294" s="245"/>
      <c r="K294" s="245"/>
      <c r="L294" s="274"/>
      <c r="M294" s="274"/>
      <c r="N294" s="274"/>
      <c r="O294" s="274"/>
      <c r="P294" s="281"/>
      <c r="Q294" s="246">
        <f t="shared" si="12"/>
        <v>0</v>
      </c>
      <c r="R294" s="288"/>
      <c r="S294" s="289"/>
      <c r="T294" s="289"/>
      <c r="U294" s="289"/>
      <c r="V294" s="281"/>
      <c r="W294" s="239">
        <f>IF(R294="","",VLOOKUP(R294,Hormel!$AF$8:$AL$31,W$6))*2</f>
        <v>0</v>
      </c>
      <c r="X294" s="239">
        <f>IF(S294="","",VLOOKUP(S294,Hormel!$AF$8:$AL$31,X$6))*2</f>
        <v>0</v>
      </c>
      <c r="Y294" s="239">
        <f>IF(T294="","",VLOOKUP(T294,Hormel!$AF$8:$AL$31,Y$6))*2</f>
        <v>0</v>
      </c>
      <c r="Z294" s="239">
        <f>IF(U294="","",VLOOKUP(U294,Hormel!$AF$8:$AL$31,Z$6))*2</f>
        <v>0</v>
      </c>
      <c r="AA294" s="239">
        <f>IF(V294="","",VLOOKUP(V294,Hormel!$AF$8:$AL$31,AA$6))*2</f>
        <v>0</v>
      </c>
      <c r="AB294" s="364">
        <v>0</v>
      </c>
      <c r="AC294" s="361">
        <v>0</v>
      </c>
      <c r="AD294" s="361">
        <v>0</v>
      </c>
      <c r="AE294" s="245">
        <v>0</v>
      </c>
      <c r="AF294" s="245">
        <v>0</v>
      </c>
      <c r="AG294" s="247">
        <f t="shared" si="13"/>
        <v>0</v>
      </c>
      <c r="AH294" s="248">
        <f t="shared" si="14"/>
        <v>0</v>
      </c>
      <c r="AI294" s="249"/>
      <c r="AJ294" s="196"/>
      <c r="AK294" s="248"/>
      <c r="AL294" s="233">
        <v>721</v>
      </c>
      <c r="AM294" s="29"/>
      <c r="AN294" s="29">
        <f>IF(C294&lt;&gt;"",1,0)</f>
        <v>0</v>
      </c>
      <c r="AU294" s="8"/>
      <c r="AV294" s="8"/>
      <c r="AW294" s="8"/>
      <c r="AX294" s="8"/>
      <c r="AY294" s="8"/>
    </row>
    <row r="295" spans="1:51" ht="13.5" customHeight="1" hidden="1">
      <c r="A295" s="189"/>
      <c r="B295" s="188"/>
      <c r="C295" s="257">
        <f>IF(D295="","",IF(C294="","",C294))</f>
      </c>
      <c r="D295" s="72"/>
      <c r="E295" s="192" t="s">
        <v>552</v>
      </c>
      <c r="F295" s="299"/>
      <c r="G295" s="135"/>
      <c r="H295" s="135"/>
      <c r="I295" s="135"/>
      <c r="J295" s="135"/>
      <c r="K295" s="135"/>
      <c r="L295" s="272"/>
      <c r="M295" s="272"/>
      <c r="N295" s="272"/>
      <c r="O295" s="272"/>
      <c r="P295" s="279"/>
      <c r="Q295" s="194">
        <f t="shared" si="12"/>
        <v>0</v>
      </c>
      <c r="R295" s="285"/>
      <c r="S295" s="282"/>
      <c r="T295" s="282"/>
      <c r="U295" s="282"/>
      <c r="V295" s="279"/>
      <c r="W295" s="237">
        <f>IF(R295="","",VLOOKUP(R295,Hormel!$AF$8:$AL$31,W$6))*2</f>
        <v>0</v>
      </c>
      <c r="X295" s="237">
        <f>IF(S295="","",VLOOKUP(S295,Hormel!$AF$8:$AL$31,X$6))*2</f>
        <v>0</v>
      </c>
      <c r="Y295" s="237">
        <f>IF(T295="","",VLOOKUP(T295,Hormel!$AF$8:$AL$31,Y$6))*2</f>
        <v>0</v>
      </c>
      <c r="Z295" s="237">
        <f>IF(U295="","",VLOOKUP(U295,Hormel!$AF$8:$AL$31,Z$6))*2</f>
        <v>0</v>
      </c>
      <c r="AA295" s="237">
        <f>IF(V295="","",VLOOKUP(V295,Hormel!$AF$8:$AL$31,AA$6))*2</f>
        <v>0</v>
      </c>
      <c r="AB295" s="362">
        <v>0</v>
      </c>
      <c r="AC295" s="359">
        <v>0</v>
      </c>
      <c r="AD295" s="359">
        <v>0</v>
      </c>
      <c r="AE295" s="135">
        <v>0</v>
      </c>
      <c r="AF295" s="135">
        <v>0</v>
      </c>
      <c r="AG295" s="223">
        <f t="shared" si="13"/>
        <v>0</v>
      </c>
      <c r="AH295" s="196">
        <f t="shared" si="14"/>
        <v>0</v>
      </c>
      <c r="AI295" s="196"/>
      <c r="AJ295" s="261" t="s">
        <v>253</v>
      </c>
      <c r="AK295" s="196">
        <f>'Team Rank Work'!$AO75</f>
        <v>0</v>
      </c>
      <c r="AL295" s="233">
        <v>722</v>
      </c>
      <c r="AM295" s="29"/>
      <c r="AN295" s="29"/>
      <c r="AU295" s="8"/>
      <c r="AV295" s="8"/>
      <c r="AW295" s="8"/>
      <c r="AX295" s="8"/>
      <c r="AY295" s="8"/>
    </row>
    <row r="296" spans="1:51" ht="13.5" customHeight="1" hidden="1">
      <c r="A296" s="189"/>
      <c r="B296" s="188"/>
      <c r="C296" s="257">
        <f>IF(D296="","",IF(C294="","",C294))</f>
      </c>
      <c r="D296" s="72"/>
      <c r="E296" s="192" t="s">
        <v>553</v>
      </c>
      <c r="F296" s="299"/>
      <c r="G296" s="135"/>
      <c r="H296" s="135"/>
      <c r="I296" s="135"/>
      <c r="J296" s="135"/>
      <c r="K296" s="135"/>
      <c r="L296" s="272"/>
      <c r="M296" s="272"/>
      <c r="N296" s="272"/>
      <c r="O296" s="272"/>
      <c r="P296" s="279"/>
      <c r="Q296" s="194">
        <f t="shared" si="12"/>
        <v>0</v>
      </c>
      <c r="R296" s="285"/>
      <c r="S296" s="282"/>
      <c r="T296" s="282"/>
      <c r="U296" s="282"/>
      <c r="V296" s="279"/>
      <c r="W296" s="237">
        <f>IF(R296="","",VLOOKUP(R296,Hormel!$AF$8:$AL$31,W$6))*2</f>
        <v>0</v>
      </c>
      <c r="X296" s="237">
        <f>IF(S296="","",VLOOKUP(S296,Hormel!$AF$8:$AL$31,X$6))*2</f>
        <v>0</v>
      </c>
      <c r="Y296" s="237">
        <f>IF(T296="","",VLOOKUP(T296,Hormel!$AF$8:$AL$31,Y$6))*2</f>
        <v>0</v>
      </c>
      <c r="Z296" s="237">
        <f>IF(U296="","",VLOOKUP(U296,Hormel!$AF$8:$AL$31,Z$6))*2</f>
        <v>0</v>
      </c>
      <c r="AA296" s="237">
        <f>IF(V296="","",VLOOKUP(V296,Hormel!$AF$8:$AL$31,AA$6))*2</f>
        <v>0</v>
      </c>
      <c r="AB296" s="362">
        <v>0</v>
      </c>
      <c r="AC296" s="359">
        <v>0</v>
      </c>
      <c r="AD296" s="359">
        <v>0</v>
      </c>
      <c r="AE296" s="135">
        <v>0</v>
      </c>
      <c r="AF296" s="135">
        <v>0</v>
      </c>
      <c r="AG296" s="223">
        <f t="shared" si="13"/>
        <v>0</v>
      </c>
      <c r="AH296" s="196">
        <f t="shared" si="14"/>
        <v>0</v>
      </c>
      <c r="AI296" s="196"/>
      <c r="AJ296" s="261" t="s">
        <v>257</v>
      </c>
      <c r="AK296" s="196">
        <f>'Team Rank Work'!$AP75</f>
        <v>0</v>
      </c>
      <c r="AL296" s="233">
        <v>723</v>
      </c>
      <c r="AM296" s="29"/>
      <c r="AN296" s="29"/>
      <c r="AO296" s="29"/>
      <c r="AU296" s="8"/>
      <c r="AV296" s="8"/>
      <c r="AW296" s="8"/>
      <c r="AX296" s="8"/>
      <c r="AY296" s="8"/>
    </row>
    <row r="297" spans="1:51" ht="13.5" customHeight="1" hidden="1">
      <c r="A297" s="189"/>
      <c r="B297" s="190"/>
      <c r="C297" s="258">
        <f>IF(D297="","",IF(C294="","",C294))</f>
      </c>
      <c r="D297" s="73"/>
      <c r="E297" s="193" t="s">
        <v>554</v>
      </c>
      <c r="F297" s="300"/>
      <c r="G297" s="136"/>
      <c r="H297" s="136"/>
      <c r="I297" s="136"/>
      <c r="J297" s="136"/>
      <c r="K297" s="136"/>
      <c r="L297" s="273"/>
      <c r="M297" s="273"/>
      <c r="N297" s="273"/>
      <c r="O297" s="273"/>
      <c r="P297" s="280"/>
      <c r="Q297" s="195">
        <f t="shared" si="12"/>
        <v>0</v>
      </c>
      <c r="R297" s="286"/>
      <c r="S297" s="287"/>
      <c r="T297" s="287"/>
      <c r="U297" s="287"/>
      <c r="V297" s="280"/>
      <c r="W297" s="238">
        <f>IF(R297="","",VLOOKUP(R297,Hormel!$AF$8:$AL$31,W$6))*2</f>
        <v>0</v>
      </c>
      <c r="X297" s="238">
        <f>IF(S297="","",VLOOKUP(S297,Hormel!$AF$8:$AL$31,X$6))*2</f>
        <v>0</v>
      </c>
      <c r="Y297" s="238">
        <f>IF(T297="","",VLOOKUP(T297,Hormel!$AF$8:$AL$31,Y$6))*2</f>
        <v>0</v>
      </c>
      <c r="Z297" s="238">
        <f>IF(U297="","",VLOOKUP(U297,Hormel!$AF$8:$AL$31,Z$6))*2</f>
        <v>0</v>
      </c>
      <c r="AA297" s="238">
        <f>IF(V297="","",VLOOKUP(V297,Hormel!$AF$8:$AL$31,AA$6))*2</f>
        <v>0</v>
      </c>
      <c r="AB297" s="363">
        <v>0</v>
      </c>
      <c r="AC297" s="360">
        <v>0</v>
      </c>
      <c r="AD297" s="360">
        <v>0</v>
      </c>
      <c r="AE297" s="136">
        <v>0</v>
      </c>
      <c r="AF297" s="136">
        <v>0</v>
      </c>
      <c r="AG297" s="224">
        <f t="shared" si="13"/>
        <v>0</v>
      </c>
      <c r="AH297" s="197">
        <f t="shared" si="14"/>
        <v>0</v>
      </c>
      <c r="AI297" s="197"/>
      <c r="AJ297" s="197" t="s">
        <v>27</v>
      </c>
      <c r="AK297" s="197">
        <f>'Team Rank Work'!$AQ75</f>
        <v>0</v>
      </c>
      <c r="AL297" s="234">
        <v>724</v>
      </c>
      <c r="AM297" s="29"/>
      <c r="AN297" s="29"/>
      <c r="AO297" s="29"/>
      <c r="AU297" s="8"/>
      <c r="AV297" s="8"/>
      <c r="AW297" s="8"/>
      <c r="AX297" s="8"/>
      <c r="AY297" s="8"/>
    </row>
    <row r="298" spans="1:51" ht="13.5" customHeight="1" hidden="1">
      <c r="A298" s="189">
        <f>A294+1</f>
        <v>172</v>
      </c>
      <c r="B298" s="242" t="s">
        <v>147</v>
      </c>
      <c r="C298" s="270"/>
      <c r="D298" s="243"/>
      <c r="E298" s="244" t="s">
        <v>555</v>
      </c>
      <c r="F298" s="301"/>
      <c r="G298" s="245"/>
      <c r="H298" s="245"/>
      <c r="I298" s="245"/>
      <c r="J298" s="245"/>
      <c r="K298" s="245"/>
      <c r="L298" s="274"/>
      <c r="M298" s="274"/>
      <c r="N298" s="274"/>
      <c r="O298" s="274"/>
      <c r="P298" s="281"/>
      <c r="Q298" s="246">
        <f t="shared" si="12"/>
        <v>0</v>
      </c>
      <c r="R298" s="288"/>
      <c r="S298" s="289"/>
      <c r="T298" s="289"/>
      <c r="U298" s="289"/>
      <c r="V298" s="281"/>
      <c r="W298" s="239">
        <f>IF(R298="","",VLOOKUP(R298,Hormel!$AF$8:$AL$31,W$6))*2</f>
        <v>0</v>
      </c>
      <c r="X298" s="239">
        <f>IF(S298="","",VLOOKUP(S298,Hormel!$AF$8:$AL$31,X$6))*2</f>
        <v>0</v>
      </c>
      <c r="Y298" s="239">
        <f>IF(T298="","",VLOOKUP(T298,Hormel!$AF$8:$AL$31,Y$6))*2</f>
        <v>0</v>
      </c>
      <c r="Z298" s="239">
        <f>IF(U298="","",VLOOKUP(U298,Hormel!$AF$8:$AL$31,Z$6))*2</f>
        <v>0</v>
      </c>
      <c r="AA298" s="239">
        <f>IF(V298="","",VLOOKUP(V298,Hormel!$AF$8:$AL$31,AA$6))*2</f>
        <v>0</v>
      </c>
      <c r="AB298" s="364">
        <v>0</v>
      </c>
      <c r="AC298" s="361">
        <v>0</v>
      </c>
      <c r="AD298" s="361">
        <v>0</v>
      </c>
      <c r="AE298" s="245">
        <v>0</v>
      </c>
      <c r="AF298" s="245">
        <v>0</v>
      </c>
      <c r="AG298" s="247">
        <f t="shared" si="13"/>
        <v>0</v>
      </c>
      <c r="AH298" s="248">
        <f t="shared" si="14"/>
        <v>0</v>
      </c>
      <c r="AI298" s="249"/>
      <c r="AJ298" s="196"/>
      <c r="AK298" s="248"/>
      <c r="AL298" s="233">
        <v>731</v>
      </c>
      <c r="AM298" s="29"/>
      <c r="AN298" s="29">
        <f>IF(C298&lt;&gt;"",1,0)</f>
        <v>0</v>
      </c>
      <c r="AO298" s="50"/>
      <c r="AU298" s="8"/>
      <c r="AV298" s="8"/>
      <c r="AW298" s="8"/>
      <c r="AX298" s="8"/>
      <c r="AY298" s="8"/>
    </row>
    <row r="299" spans="1:51" ht="13.5" customHeight="1" hidden="1">
      <c r="A299" s="189"/>
      <c r="B299" s="188"/>
      <c r="C299" s="257">
        <f>IF(D299="","",IF(C298="","",C298))</f>
      </c>
      <c r="D299" s="72"/>
      <c r="E299" s="192" t="s">
        <v>556</v>
      </c>
      <c r="F299" s="299"/>
      <c r="G299" s="135"/>
      <c r="H299" s="135"/>
      <c r="I299" s="135"/>
      <c r="J299" s="135"/>
      <c r="K299" s="135"/>
      <c r="L299" s="272"/>
      <c r="M299" s="272"/>
      <c r="N299" s="272"/>
      <c r="O299" s="272"/>
      <c r="P299" s="279"/>
      <c r="Q299" s="194">
        <f t="shared" si="12"/>
        <v>0</v>
      </c>
      <c r="R299" s="285"/>
      <c r="S299" s="282"/>
      <c r="T299" s="282"/>
      <c r="U299" s="282"/>
      <c r="V299" s="279"/>
      <c r="W299" s="237">
        <f>IF(R299="","",VLOOKUP(R299,Hormel!$AF$8:$AL$31,W$6))*2</f>
        <v>0</v>
      </c>
      <c r="X299" s="237">
        <f>IF(S299="","",VLOOKUP(S299,Hormel!$AF$8:$AL$31,X$6))*2</f>
        <v>0</v>
      </c>
      <c r="Y299" s="237">
        <f>IF(T299="","",VLOOKUP(T299,Hormel!$AF$8:$AL$31,Y$6))*2</f>
        <v>0</v>
      </c>
      <c r="Z299" s="237">
        <f>IF(U299="","",VLOOKUP(U299,Hormel!$AF$8:$AL$31,Z$6))*2</f>
        <v>0</v>
      </c>
      <c r="AA299" s="237">
        <f>IF(V299="","",VLOOKUP(V299,Hormel!$AF$8:$AL$31,AA$6))*2</f>
        <v>0</v>
      </c>
      <c r="AB299" s="362">
        <v>0</v>
      </c>
      <c r="AC299" s="359">
        <v>0</v>
      </c>
      <c r="AD299" s="359">
        <v>0</v>
      </c>
      <c r="AE299" s="135">
        <v>0</v>
      </c>
      <c r="AF299" s="135">
        <v>0</v>
      </c>
      <c r="AG299" s="223">
        <f t="shared" si="13"/>
        <v>0</v>
      </c>
      <c r="AH299" s="196">
        <f t="shared" si="14"/>
        <v>0</v>
      </c>
      <c r="AI299" s="196"/>
      <c r="AJ299" s="261" t="s">
        <v>253</v>
      </c>
      <c r="AK299" s="196">
        <f>'Team Rank Work'!$AO76</f>
        <v>0</v>
      </c>
      <c r="AL299" s="233">
        <v>732</v>
      </c>
      <c r="AM299" s="29"/>
      <c r="AN299" s="29"/>
      <c r="AO299" s="29"/>
      <c r="AU299" s="8"/>
      <c r="AV299" s="8"/>
      <c r="AW299" s="8"/>
      <c r="AX299" s="8"/>
      <c r="AY299" s="8"/>
    </row>
    <row r="300" spans="1:51" ht="13.5" customHeight="1" hidden="1">
      <c r="A300" s="189"/>
      <c r="B300" s="188"/>
      <c r="C300" s="257">
        <f>IF(D300="","",IF(C298="","",C298))</f>
      </c>
      <c r="D300" s="72"/>
      <c r="E300" s="192" t="s">
        <v>557</v>
      </c>
      <c r="F300" s="299"/>
      <c r="G300" s="135"/>
      <c r="H300" s="135"/>
      <c r="I300" s="135"/>
      <c r="J300" s="135"/>
      <c r="K300" s="135"/>
      <c r="L300" s="272"/>
      <c r="M300" s="272"/>
      <c r="N300" s="272"/>
      <c r="O300" s="272"/>
      <c r="P300" s="279"/>
      <c r="Q300" s="194">
        <f t="shared" si="12"/>
        <v>0</v>
      </c>
      <c r="R300" s="285"/>
      <c r="S300" s="282"/>
      <c r="T300" s="282"/>
      <c r="U300" s="282"/>
      <c r="V300" s="279"/>
      <c r="W300" s="237">
        <f>IF(R300="","",VLOOKUP(R300,Hormel!$AF$8:$AL$31,W$6))*2</f>
        <v>0</v>
      </c>
      <c r="X300" s="237">
        <f>IF(S300="","",VLOOKUP(S300,Hormel!$AF$8:$AL$31,X$6))*2</f>
        <v>0</v>
      </c>
      <c r="Y300" s="237">
        <f>IF(T300="","",VLOOKUP(T300,Hormel!$AF$8:$AL$31,Y$6))*2</f>
        <v>0</v>
      </c>
      <c r="Z300" s="237">
        <f>IF(U300="","",VLOOKUP(U300,Hormel!$AF$8:$AL$31,Z$6))*2</f>
        <v>0</v>
      </c>
      <c r="AA300" s="237">
        <f>IF(V300="","",VLOOKUP(V300,Hormel!$AF$8:$AL$31,AA$6))*2</f>
        <v>0</v>
      </c>
      <c r="AB300" s="362">
        <v>0</v>
      </c>
      <c r="AC300" s="359">
        <v>0</v>
      </c>
      <c r="AD300" s="359">
        <v>0</v>
      </c>
      <c r="AE300" s="135">
        <v>0</v>
      </c>
      <c r="AF300" s="135">
        <v>0</v>
      </c>
      <c r="AG300" s="223">
        <f t="shared" si="13"/>
        <v>0</v>
      </c>
      <c r="AH300" s="196">
        <f t="shared" si="14"/>
        <v>0</v>
      </c>
      <c r="AI300" s="196"/>
      <c r="AJ300" s="261" t="s">
        <v>257</v>
      </c>
      <c r="AK300" s="196">
        <f>'Team Rank Work'!$AP76</f>
        <v>0</v>
      </c>
      <c r="AL300" s="233">
        <v>733</v>
      </c>
      <c r="AM300" s="29"/>
      <c r="AN300" s="29"/>
      <c r="AO300" s="29"/>
      <c r="AU300" s="8"/>
      <c r="AV300" s="8"/>
      <c r="AW300" s="8"/>
      <c r="AX300" s="8"/>
      <c r="AY300" s="8"/>
    </row>
    <row r="301" spans="1:51" ht="13.5" customHeight="1" hidden="1">
      <c r="A301" s="189"/>
      <c r="B301" s="190"/>
      <c r="C301" s="258">
        <f>IF(D301="","",IF(C298="","",C298))</f>
      </c>
      <c r="D301" s="73"/>
      <c r="E301" s="193" t="s">
        <v>558</v>
      </c>
      <c r="F301" s="300"/>
      <c r="G301" s="136"/>
      <c r="H301" s="136"/>
      <c r="I301" s="136"/>
      <c r="J301" s="136"/>
      <c r="K301" s="136"/>
      <c r="L301" s="273"/>
      <c r="M301" s="273"/>
      <c r="N301" s="273"/>
      <c r="O301" s="273"/>
      <c r="P301" s="280"/>
      <c r="Q301" s="195">
        <f t="shared" si="12"/>
        <v>0</v>
      </c>
      <c r="R301" s="286"/>
      <c r="S301" s="287"/>
      <c r="T301" s="287"/>
      <c r="U301" s="287"/>
      <c r="V301" s="280"/>
      <c r="W301" s="238">
        <f>IF(R301="","",VLOOKUP(R301,Hormel!$AF$8:$AL$31,W$6))*2</f>
        <v>0</v>
      </c>
      <c r="X301" s="238">
        <f>IF(S301="","",VLOOKUP(S301,Hormel!$AF$8:$AL$31,X$6))*2</f>
        <v>0</v>
      </c>
      <c r="Y301" s="238">
        <f>IF(T301="","",VLOOKUP(T301,Hormel!$AF$8:$AL$31,Y$6))*2</f>
        <v>0</v>
      </c>
      <c r="Z301" s="238">
        <f>IF(U301="","",VLOOKUP(U301,Hormel!$AF$8:$AL$31,Z$6))*2</f>
        <v>0</v>
      </c>
      <c r="AA301" s="238">
        <f>IF(V301="","",VLOOKUP(V301,Hormel!$AF$8:$AL$31,AA$6))*2</f>
        <v>0</v>
      </c>
      <c r="AB301" s="363">
        <v>0</v>
      </c>
      <c r="AC301" s="360">
        <v>0</v>
      </c>
      <c r="AD301" s="360">
        <v>0</v>
      </c>
      <c r="AE301" s="136">
        <v>0</v>
      </c>
      <c r="AF301" s="136">
        <v>0</v>
      </c>
      <c r="AG301" s="224">
        <f t="shared" si="13"/>
        <v>0</v>
      </c>
      <c r="AH301" s="197">
        <f t="shared" si="14"/>
        <v>0</v>
      </c>
      <c r="AI301" s="197"/>
      <c r="AJ301" s="197" t="s">
        <v>27</v>
      </c>
      <c r="AK301" s="197">
        <f>'Team Rank Work'!$AQ76</f>
        <v>0</v>
      </c>
      <c r="AL301" s="234">
        <v>734</v>
      </c>
      <c r="AM301" s="29"/>
      <c r="AN301" s="29"/>
      <c r="AO301" s="29"/>
      <c r="AU301" s="8"/>
      <c r="AV301" s="8"/>
      <c r="AW301" s="8"/>
      <c r="AX301" s="8"/>
      <c r="AY301" s="8"/>
    </row>
    <row r="302" spans="1:51" ht="13.5" customHeight="1" hidden="1">
      <c r="A302" s="189">
        <f>A298+1</f>
        <v>173</v>
      </c>
      <c r="B302" s="242" t="s">
        <v>148</v>
      </c>
      <c r="C302" s="270"/>
      <c r="D302" s="243"/>
      <c r="E302" s="244" t="s">
        <v>559</v>
      </c>
      <c r="F302" s="301"/>
      <c r="G302" s="245"/>
      <c r="H302" s="245"/>
      <c r="I302" s="245"/>
      <c r="J302" s="245"/>
      <c r="K302" s="245"/>
      <c r="L302" s="274"/>
      <c r="M302" s="274"/>
      <c r="N302" s="274"/>
      <c r="O302" s="274"/>
      <c r="P302" s="281"/>
      <c r="Q302" s="246">
        <f t="shared" si="12"/>
        <v>0</v>
      </c>
      <c r="R302" s="288"/>
      <c r="S302" s="289"/>
      <c r="T302" s="289"/>
      <c r="U302" s="289"/>
      <c r="V302" s="281"/>
      <c r="W302" s="239">
        <f>IF(R302="","",VLOOKUP(R302,Hormel!$AF$8:$AL$31,W$6))*2</f>
        <v>0</v>
      </c>
      <c r="X302" s="239">
        <f>IF(S302="","",VLOOKUP(S302,Hormel!$AF$8:$AL$31,X$6))*2</f>
        <v>0</v>
      </c>
      <c r="Y302" s="239">
        <f>IF(T302="","",VLOOKUP(T302,Hormel!$AF$8:$AL$31,Y$6))*2</f>
        <v>0</v>
      </c>
      <c r="Z302" s="239">
        <f>IF(U302="","",VLOOKUP(U302,Hormel!$AF$8:$AL$31,Z$6))*2</f>
        <v>0</v>
      </c>
      <c r="AA302" s="239">
        <f>IF(V302="","",VLOOKUP(V302,Hormel!$AF$8:$AL$31,AA$6))*2</f>
        <v>0</v>
      </c>
      <c r="AB302" s="364">
        <v>0</v>
      </c>
      <c r="AC302" s="361">
        <v>0</v>
      </c>
      <c r="AD302" s="361">
        <v>0</v>
      </c>
      <c r="AE302" s="245">
        <v>0</v>
      </c>
      <c r="AF302" s="245">
        <v>0</v>
      </c>
      <c r="AG302" s="247">
        <f t="shared" si="13"/>
        <v>0</v>
      </c>
      <c r="AH302" s="248">
        <f t="shared" si="14"/>
        <v>0</v>
      </c>
      <c r="AI302" s="249"/>
      <c r="AJ302" s="196"/>
      <c r="AK302" s="248"/>
      <c r="AL302" s="233">
        <v>741</v>
      </c>
      <c r="AM302" s="29"/>
      <c r="AN302" s="29">
        <f>IF(C302&lt;&gt;"",1,0)</f>
        <v>0</v>
      </c>
      <c r="AO302" s="50"/>
      <c r="AU302" s="8"/>
      <c r="AV302" s="8"/>
      <c r="AW302" s="8"/>
      <c r="AX302" s="8"/>
      <c r="AY302" s="8"/>
    </row>
    <row r="303" spans="1:51" ht="13.5" customHeight="1" hidden="1">
      <c r="A303" s="189"/>
      <c r="B303" s="188"/>
      <c r="C303" s="257">
        <f>IF(D303="","",IF(C302="","",C302))</f>
      </c>
      <c r="D303" s="72"/>
      <c r="E303" s="192" t="s">
        <v>560</v>
      </c>
      <c r="F303" s="299"/>
      <c r="G303" s="135"/>
      <c r="H303" s="135"/>
      <c r="I303" s="135"/>
      <c r="J303" s="135"/>
      <c r="K303" s="135"/>
      <c r="L303" s="272"/>
      <c r="M303" s="272"/>
      <c r="N303" s="272"/>
      <c r="O303" s="272"/>
      <c r="P303" s="279"/>
      <c r="Q303" s="194">
        <f t="shared" si="12"/>
        <v>0</v>
      </c>
      <c r="R303" s="285"/>
      <c r="S303" s="282"/>
      <c r="T303" s="282"/>
      <c r="U303" s="282"/>
      <c r="V303" s="279"/>
      <c r="W303" s="237">
        <f>IF(R303="","",VLOOKUP(R303,Hormel!$AF$8:$AL$31,W$6))*2</f>
        <v>0</v>
      </c>
      <c r="X303" s="237">
        <f>IF(S303="","",VLOOKUP(S303,Hormel!$AF$8:$AL$31,X$6))*2</f>
        <v>0</v>
      </c>
      <c r="Y303" s="237">
        <f>IF(T303="","",VLOOKUP(T303,Hormel!$AF$8:$AL$31,Y$6))*2</f>
        <v>0</v>
      </c>
      <c r="Z303" s="237">
        <f>IF(U303="","",VLOOKUP(U303,Hormel!$AF$8:$AL$31,Z$6))*2</f>
        <v>0</v>
      </c>
      <c r="AA303" s="237">
        <f>IF(V303="","",VLOOKUP(V303,Hormel!$AF$8:$AL$31,AA$6))*2</f>
        <v>0</v>
      </c>
      <c r="AB303" s="362">
        <v>0</v>
      </c>
      <c r="AC303" s="359">
        <v>0</v>
      </c>
      <c r="AD303" s="359">
        <v>0</v>
      </c>
      <c r="AE303" s="135">
        <v>0</v>
      </c>
      <c r="AF303" s="135">
        <v>0</v>
      </c>
      <c r="AG303" s="223">
        <f t="shared" si="13"/>
        <v>0</v>
      </c>
      <c r="AH303" s="196">
        <f t="shared" si="14"/>
        <v>0</v>
      </c>
      <c r="AI303" s="196"/>
      <c r="AJ303" s="261" t="s">
        <v>253</v>
      </c>
      <c r="AK303" s="196">
        <f>'Team Rank Work'!$AO77</f>
        <v>0</v>
      </c>
      <c r="AL303" s="233">
        <v>742</v>
      </c>
      <c r="AM303" s="29"/>
      <c r="AN303" s="29"/>
      <c r="AO303" s="29"/>
      <c r="AU303" s="8"/>
      <c r="AV303" s="8"/>
      <c r="AW303" s="8"/>
      <c r="AX303" s="8"/>
      <c r="AY303" s="8"/>
    </row>
    <row r="304" spans="1:51" ht="13.5" customHeight="1" hidden="1">
      <c r="A304" s="189"/>
      <c r="B304" s="188"/>
      <c r="C304" s="257">
        <f>IF(D304="","",IF(C302="","",C302))</f>
      </c>
      <c r="D304" s="72"/>
      <c r="E304" s="192" t="s">
        <v>561</v>
      </c>
      <c r="F304" s="299"/>
      <c r="G304" s="135"/>
      <c r="H304" s="135"/>
      <c r="I304" s="135"/>
      <c r="J304" s="135"/>
      <c r="K304" s="135"/>
      <c r="L304" s="272"/>
      <c r="M304" s="272"/>
      <c r="N304" s="272"/>
      <c r="O304" s="272"/>
      <c r="P304" s="279"/>
      <c r="Q304" s="194">
        <f t="shared" si="12"/>
        <v>0</v>
      </c>
      <c r="R304" s="285"/>
      <c r="S304" s="282"/>
      <c r="T304" s="282"/>
      <c r="U304" s="282"/>
      <c r="V304" s="279"/>
      <c r="W304" s="237">
        <f>IF(R304="","",VLOOKUP(R304,Hormel!$AF$8:$AL$31,W$6))*2</f>
        <v>0</v>
      </c>
      <c r="X304" s="237">
        <f>IF(S304="","",VLOOKUP(S304,Hormel!$AF$8:$AL$31,X$6))*2</f>
        <v>0</v>
      </c>
      <c r="Y304" s="237">
        <f>IF(T304="","",VLOOKUP(T304,Hormel!$AF$8:$AL$31,Y$6))*2</f>
        <v>0</v>
      </c>
      <c r="Z304" s="237">
        <f>IF(U304="","",VLOOKUP(U304,Hormel!$AF$8:$AL$31,Z$6))*2</f>
        <v>0</v>
      </c>
      <c r="AA304" s="237">
        <f>IF(V304="","",VLOOKUP(V304,Hormel!$AF$8:$AL$31,AA$6))*2</f>
        <v>0</v>
      </c>
      <c r="AB304" s="362">
        <v>0</v>
      </c>
      <c r="AC304" s="359">
        <v>0</v>
      </c>
      <c r="AD304" s="359">
        <v>0</v>
      </c>
      <c r="AE304" s="135">
        <v>0</v>
      </c>
      <c r="AF304" s="135">
        <v>0</v>
      </c>
      <c r="AG304" s="223">
        <f t="shared" si="13"/>
        <v>0</v>
      </c>
      <c r="AH304" s="196">
        <f t="shared" si="14"/>
        <v>0</v>
      </c>
      <c r="AI304" s="196"/>
      <c r="AJ304" s="261" t="s">
        <v>257</v>
      </c>
      <c r="AK304" s="196">
        <f>'Team Rank Work'!$AP77</f>
        <v>0</v>
      </c>
      <c r="AL304" s="233">
        <v>743</v>
      </c>
      <c r="AM304" s="29"/>
      <c r="AN304" s="29"/>
      <c r="AO304" s="29"/>
      <c r="AU304" s="8"/>
      <c r="AV304" s="8"/>
      <c r="AW304" s="8"/>
      <c r="AX304" s="8"/>
      <c r="AY304" s="8"/>
    </row>
    <row r="305" spans="1:51" ht="13.5" customHeight="1" hidden="1" thickBot="1">
      <c r="A305" s="189"/>
      <c r="B305" s="190"/>
      <c r="C305" s="258">
        <f>IF(D305="","",IF(C302="","",C302))</f>
      </c>
      <c r="D305" s="73"/>
      <c r="E305" s="193" t="s">
        <v>562</v>
      </c>
      <c r="F305" s="300"/>
      <c r="G305" s="136"/>
      <c r="H305" s="136"/>
      <c r="I305" s="136"/>
      <c r="J305" s="136"/>
      <c r="K305" s="136"/>
      <c r="L305" s="273"/>
      <c r="M305" s="273"/>
      <c r="N305" s="273"/>
      <c r="O305" s="273"/>
      <c r="P305" s="280"/>
      <c r="Q305" s="195">
        <f t="shared" si="12"/>
        <v>0</v>
      </c>
      <c r="R305" s="286"/>
      <c r="S305" s="287"/>
      <c r="T305" s="287"/>
      <c r="U305" s="287"/>
      <c r="V305" s="280"/>
      <c r="W305" s="238">
        <f>IF(R305="","",VLOOKUP(R305,Hormel!$AF$8:$AL$31,W$6))*2</f>
        <v>0</v>
      </c>
      <c r="X305" s="238">
        <f>IF(S305="","",VLOOKUP(S305,Hormel!$AF$8:$AL$31,X$6))*2</f>
        <v>0</v>
      </c>
      <c r="Y305" s="238">
        <f>IF(T305="","",VLOOKUP(T305,Hormel!$AF$8:$AL$31,Y$6))*2</f>
        <v>0</v>
      </c>
      <c r="Z305" s="238">
        <f>IF(U305="","",VLOOKUP(U305,Hormel!$AF$8:$AL$31,Z$6))*2</f>
        <v>0</v>
      </c>
      <c r="AA305" s="238">
        <f>IF(V305="","",VLOOKUP(V305,Hormel!$AF$8:$AL$31,AA$6))*2</f>
        <v>0</v>
      </c>
      <c r="AB305" s="363">
        <v>0</v>
      </c>
      <c r="AC305" s="360">
        <v>0</v>
      </c>
      <c r="AD305" s="360">
        <v>0</v>
      </c>
      <c r="AE305" s="136">
        <v>0</v>
      </c>
      <c r="AF305" s="136">
        <v>0</v>
      </c>
      <c r="AG305" s="224">
        <f t="shared" si="13"/>
        <v>0</v>
      </c>
      <c r="AH305" s="197">
        <f t="shared" si="14"/>
        <v>0</v>
      </c>
      <c r="AI305" s="197"/>
      <c r="AJ305" s="197" t="s">
        <v>27</v>
      </c>
      <c r="AK305" s="197">
        <f>'Team Rank Work'!$AQ77</f>
        <v>0</v>
      </c>
      <c r="AL305" s="234">
        <v>744</v>
      </c>
      <c r="AM305" s="29"/>
      <c r="AN305" s="29"/>
      <c r="AO305" s="29"/>
      <c r="AU305" s="8"/>
      <c r="AV305" s="8"/>
      <c r="AW305" s="8"/>
      <c r="AX305" s="8"/>
      <c r="AY305" s="8"/>
    </row>
    <row r="306" spans="1:51" ht="13.5" customHeight="1" hidden="1">
      <c r="A306" s="189">
        <f>A302+1</f>
        <v>174</v>
      </c>
      <c r="B306" s="242" t="s">
        <v>149</v>
      </c>
      <c r="C306" s="271"/>
      <c r="D306" s="243"/>
      <c r="E306" s="244" t="s">
        <v>563</v>
      </c>
      <c r="F306" s="301"/>
      <c r="G306" s="245"/>
      <c r="H306" s="245"/>
      <c r="I306" s="245"/>
      <c r="J306" s="245"/>
      <c r="K306" s="245"/>
      <c r="L306" s="274"/>
      <c r="M306" s="274"/>
      <c r="N306" s="274"/>
      <c r="O306" s="274"/>
      <c r="P306" s="281"/>
      <c r="Q306" s="246">
        <f t="shared" si="12"/>
        <v>0</v>
      </c>
      <c r="R306" s="288"/>
      <c r="S306" s="289"/>
      <c r="T306" s="289"/>
      <c r="U306" s="289"/>
      <c r="V306" s="281"/>
      <c r="W306" s="239">
        <f>IF(R306="","",VLOOKUP(R306,Hormel!$AF$8:$AL$31,W$6))*2</f>
        <v>0</v>
      </c>
      <c r="X306" s="239">
        <f>IF(S306="","",VLOOKUP(S306,Hormel!$AF$8:$AL$31,X$6))*2</f>
        <v>0</v>
      </c>
      <c r="Y306" s="239">
        <f>IF(T306="","",VLOOKUP(T306,Hormel!$AF$8:$AL$31,Y$6))*2</f>
        <v>0</v>
      </c>
      <c r="Z306" s="239">
        <f>IF(U306="","",VLOOKUP(U306,Hormel!$AF$8:$AL$31,Z$6))*2</f>
        <v>0</v>
      </c>
      <c r="AA306" s="239">
        <f>IF(V306="","",VLOOKUP(V306,Hormel!$AF$8:$AL$31,AA$6))*2</f>
        <v>0</v>
      </c>
      <c r="AB306" s="364">
        <v>0</v>
      </c>
      <c r="AC306" s="361">
        <v>0</v>
      </c>
      <c r="AD306" s="361">
        <v>0</v>
      </c>
      <c r="AE306" s="245">
        <v>0</v>
      </c>
      <c r="AF306" s="245">
        <v>0</v>
      </c>
      <c r="AG306" s="247">
        <f t="shared" si="13"/>
        <v>0</v>
      </c>
      <c r="AH306" s="248">
        <f t="shared" si="14"/>
        <v>0</v>
      </c>
      <c r="AI306" s="249"/>
      <c r="AJ306" s="196"/>
      <c r="AK306" s="248"/>
      <c r="AL306" s="233">
        <v>751</v>
      </c>
      <c r="AM306" s="29"/>
      <c r="AN306" s="29">
        <f>IF(C306&lt;&gt;"",1,0)</f>
        <v>0</v>
      </c>
      <c r="AO306" s="50"/>
      <c r="AU306" s="8"/>
      <c r="AV306" s="8"/>
      <c r="AW306" s="8"/>
      <c r="AX306" s="8"/>
      <c r="AY306" s="8"/>
    </row>
    <row r="307" spans="1:51" ht="13.5" customHeight="1" hidden="1">
      <c r="A307" s="189"/>
      <c r="B307" s="188"/>
      <c r="C307" s="257">
        <f>IF(D307="","",IF(C306="","",C306))</f>
      </c>
      <c r="D307" s="72"/>
      <c r="E307" s="192" t="s">
        <v>564</v>
      </c>
      <c r="F307" s="299"/>
      <c r="G307" s="135"/>
      <c r="H307" s="135"/>
      <c r="I307" s="135"/>
      <c r="J307" s="135"/>
      <c r="K307" s="135"/>
      <c r="L307" s="272"/>
      <c r="M307" s="272"/>
      <c r="N307" s="272"/>
      <c r="O307" s="272"/>
      <c r="P307" s="279"/>
      <c r="Q307" s="194">
        <f t="shared" si="12"/>
        <v>0</v>
      </c>
      <c r="R307" s="285"/>
      <c r="S307" s="282"/>
      <c r="T307" s="282"/>
      <c r="U307" s="282"/>
      <c r="V307" s="279"/>
      <c r="W307" s="237">
        <f>IF(R307="","",VLOOKUP(R307,Hormel!$AF$8:$AL$31,W$6))*2</f>
        <v>0</v>
      </c>
      <c r="X307" s="237">
        <f>IF(S307="","",VLOOKUP(S307,Hormel!$AF$8:$AL$31,X$6))*2</f>
        <v>0</v>
      </c>
      <c r="Y307" s="237">
        <f>IF(T307="","",VLOOKUP(T307,Hormel!$AF$8:$AL$31,Y$6))*2</f>
        <v>0</v>
      </c>
      <c r="Z307" s="237">
        <f>IF(U307="","",VLOOKUP(U307,Hormel!$AF$8:$AL$31,Z$6))*2</f>
        <v>0</v>
      </c>
      <c r="AA307" s="237">
        <f>IF(V307="","",VLOOKUP(V307,Hormel!$AF$8:$AL$31,AA$6))*2</f>
        <v>0</v>
      </c>
      <c r="AB307" s="362">
        <v>0</v>
      </c>
      <c r="AC307" s="359">
        <v>0</v>
      </c>
      <c r="AD307" s="359">
        <v>0</v>
      </c>
      <c r="AE307" s="135">
        <v>0</v>
      </c>
      <c r="AF307" s="135">
        <v>0</v>
      </c>
      <c r="AG307" s="223">
        <f t="shared" si="13"/>
        <v>0</v>
      </c>
      <c r="AH307" s="196">
        <f t="shared" si="14"/>
        <v>0</v>
      </c>
      <c r="AI307" s="196"/>
      <c r="AJ307" s="261" t="s">
        <v>253</v>
      </c>
      <c r="AK307" s="196">
        <f>'Team Rank Work'!$AO78</f>
        <v>0</v>
      </c>
      <c r="AL307" s="233">
        <v>752</v>
      </c>
      <c r="AM307" s="29"/>
      <c r="AN307" s="29"/>
      <c r="AO307" s="29"/>
      <c r="AU307" s="53"/>
      <c r="AV307" s="53"/>
      <c r="AW307" s="53"/>
      <c r="AX307" s="53"/>
      <c r="AY307" s="53"/>
    </row>
    <row r="308" spans="1:51" ht="13.5" customHeight="1" hidden="1">
      <c r="A308" s="189"/>
      <c r="B308" s="188"/>
      <c r="C308" s="257">
        <f>IF(D308="","",IF(C306="","",C306))</f>
      </c>
      <c r="D308" s="72"/>
      <c r="E308" s="192" t="s">
        <v>565</v>
      </c>
      <c r="F308" s="299"/>
      <c r="G308" s="135"/>
      <c r="H308" s="135"/>
      <c r="I308" s="135"/>
      <c r="J308" s="135"/>
      <c r="K308" s="135"/>
      <c r="L308" s="272"/>
      <c r="M308" s="272"/>
      <c r="N308" s="272"/>
      <c r="O308" s="272"/>
      <c r="P308" s="279"/>
      <c r="Q308" s="194">
        <f t="shared" si="12"/>
        <v>0</v>
      </c>
      <c r="R308" s="285"/>
      <c r="S308" s="282"/>
      <c r="T308" s="282"/>
      <c r="U308" s="282"/>
      <c r="V308" s="279"/>
      <c r="W308" s="237">
        <f>IF(R308="","",VLOOKUP(R308,Hormel!$AF$8:$AL$31,W$6))*2</f>
        <v>0</v>
      </c>
      <c r="X308" s="237">
        <f>IF(S308="","",VLOOKUP(S308,Hormel!$AF$8:$AL$31,X$6))*2</f>
        <v>0</v>
      </c>
      <c r="Y308" s="237">
        <f>IF(T308="","",VLOOKUP(T308,Hormel!$AF$8:$AL$31,Y$6))*2</f>
        <v>0</v>
      </c>
      <c r="Z308" s="237">
        <f>IF(U308="","",VLOOKUP(U308,Hormel!$AF$8:$AL$31,Z$6))*2</f>
        <v>0</v>
      </c>
      <c r="AA308" s="237">
        <f>IF(V308="","",VLOOKUP(V308,Hormel!$AF$8:$AL$31,AA$6))*2</f>
        <v>0</v>
      </c>
      <c r="AB308" s="362">
        <v>0</v>
      </c>
      <c r="AC308" s="359">
        <v>0</v>
      </c>
      <c r="AD308" s="359">
        <v>0</v>
      </c>
      <c r="AE308" s="135">
        <v>0</v>
      </c>
      <c r="AF308" s="135">
        <v>0</v>
      </c>
      <c r="AG308" s="223">
        <f t="shared" si="13"/>
        <v>0</v>
      </c>
      <c r="AH308" s="196">
        <f t="shared" si="14"/>
        <v>0</v>
      </c>
      <c r="AI308" s="196"/>
      <c r="AJ308" s="261" t="s">
        <v>257</v>
      </c>
      <c r="AK308" s="196">
        <f>'Team Rank Work'!$AP78</f>
        <v>0</v>
      </c>
      <c r="AL308" s="233">
        <v>753</v>
      </c>
      <c r="AM308" s="29"/>
      <c r="AN308" s="29"/>
      <c r="AU308" s="53"/>
      <c r="AV308" s="53"/>
      <c r="AW308" s="53"/>
      <c r="AX308" s="53"/>
      <c r="AY308" s="53"/>
    </row>
    <row r="309" spans="1:51" ht="13.5" customHeight="1" hidden="1" thickBot="1">
      <c r="A309" s="189"/>
      <c r="B309" s="190"/>
      <c r="C309" s="258">
        <f>IF(D309="","",IF(C306="","",C306))</f>
      </c>
      <c r="D309" s="73"/>
      <c r="E309" s="193" t="s">
        <v>566</v>
      </c>
      <c r="F309" s="300"/>
      <c r="G309" s="136"/>
      <c r="H309" s="136"/>
      <c r="I309" s="136"/>
      <c r="J309" s="136"/>
      <c r="K309" s="136"/>
      <c r="L309" s="273"/>
      <c r="M309" s="273"/>
      <c r="N309" s="273"/>
      <c r="O309" s="273"/>
      <c r="P309" s="280"/>
      <c r="Q309" s="195">
        <f t="shared" si="12"/>
        <v>0</v>
      </c>
      <c r="R309" s="286"/>
      <c r="S309" s="287"/>
      <c r="T309" s="287"/>
      <c r="U309" s="287"/>
      <c r="V309" s="280"/>
      <c r="W309" s="238">
        <f>IF(R309="","",VLOOKUP(R309,Hormel!$AF$8:$AL$31,W$6))*2</f>
        <v>0</v>
      </c>
      <c r="X309" s="238">
        <f>IF(S309="","",VLOOKUP(S309,Hormel!$AF$8:$AL$31,X$6))*2</f>
        <v>0</v>
      </c>
      <c r="Y309" s="238">
        <f>IF(T309="","",VLOOKUP(T309,Hormel!$AF$8:$AL$31,Y$6))*2</f>
        <v>0</v>
      </c>
      <c r="Z309" s="238">
        <f>IF(U309="","",VLOOKUP(U309,Hormel!$AF$8:$AL$31,Z$6))*2</f>
        <v>0</v>
      </c>
      <c r="AA309" s="238">
        <f>IF(V309="","",VLOOKUP(V309,Hormel!$AF$8:$AL$31,AA$6))*2</f>
        <v>0</v>
      </c>
      <c r="AB309" s="363">
        <v>0</v>
      </c>
      <c r="AC309" s="360">
        <v>0</v>
      </c>
      <c r="AD309" s="360">
        <v>0</v>
      </c>
      <c r="AE309" s="136">
        <v>0</v>
      </c>
      <c r="AF309" s="136">
        <v>0</v>
      </c>
      <c r="AG309" s="224">
        <f t="shared" si="13"/>
        <v>0</v>
      </c>
      <c r="AH309" s="197">
        <f t="shared" si="14"/>
        <v>0</v>
      </c>
      <c r="AI309" s="197"/>
      <c r="AJ309" s="197" t="s">
        <v>27</v>
      </c>
      <c r="AK309" s="197">
        <f>'Team Rank Work'!$AQ78</f>
        <v>0</v>
      </c>
      <c r="AL309" s="234">
        <v>754</v>
      </c>
      <c r="AM309" s="29"/>
      <c r="AN309" s="29"/>
      <c r="AU309" s="53"/>
      <c r="AV309" s="53"/>
      <c r="AW309" s="53"/>
      <c r="AX309" s="53"/>
      <c r="AY309" s="53"/>
    </row>
    <row r="310" spans="1:40" s="29" customFormat="1" ht="13.5" customHeight="1" hidden="1">
      <c r="A310" s="189">
        <f>A306+1</f>
        <v>175</v>
      </c>
      <c r="B310" s="242" t="s">
        <v>150</v>
      </c>
      <c r="C310" s="271"/>
      <c r="D310" s="243"/>
      <c r="E310" s="244" t="s">
        <v>567</v>
      </c>
      <c r="F310" s="301"/>
      <c r="G310" s="245"/>
      <c r="H310" s="245"/>
      <c r="I310" s="245"/>
      <c r="J310" s="245"/>
      <c r="K310" s="245"/>
      <c r="L310" s="274"/>
      <c r="M310" s="274"/>
      <c r="N310" s="274"/>
      <c r="O310" s="274"/>
      <c r="P310" s="281"/>
      <c r="Q310" s="246">
        <f t="shared" si="12"/>
        <v>0</v>
      </c>
      <c r="R310" s="288"/>
      <c r="S310" s="289"/>
      <c r="T310" s="289"/>
      <c r="U310" s="289"/>
      <c r="V310" s="281"/>
      <c r="W310" s="239">
        <f>IF(R310="","",VLOOKUP(R310,Hormel!$AF$8:$AL$31,W$6))*2</f>
        <v>0</v>
      </c>
      <c r="X310" s="239">
        <f>IF(S310="","",VLOOKUP(S310,Hormel!$AF$8:$AL$31,X$6))*2</f>
        <v>0</v>
      </c>
      <c r="Y310" s="239">
        <f>IF(T310="","",VLOOKUP(T310,Hormel!$AF$8:$AL$31,Y$6))*2</f>
        <v>0</v>
      </c>
      <c r="Z310" s="239">
        <f>IF(U310="","",VLOOKUP(U310,Hormel!$AF$8:$AL$31,Z$6))*2</f>
        <v>0</v>
      </c>
      <c r="AA310" s="239">
        <f>IF(V310="","",VLOOKUP(V310,Hormel!$AF$8:$AL$31,AA$6))*2</f>
        <v>0</v>
      </c>
      <c r="AB310" s="364">
        <v>0</v>
      </c>
      <c r="AC310" s="361">
        <v>0</v>
      </c>
      <c r="AD310" s="361">
        <v>0</v>
      </c>
      <c r="AE310" s="245">
        <v>0</v>
      </c>
      <c r="AF310" s="245">
        <v>0</v>
      </c>
      <c r="AG310" s="247">
        <f t="shared" si="13"/>
        <v>0</v>
      </c>
      <c r="AH310" s="248">
        <f t="shared" si="14"/>
        <v>0</v>
      </c>
      <c r="AI310" s="249"/>
      <c r="AJ310" s="196"/>
      <c r="AK310" s="248"/>
      <c r="AL310" s="233">
        <v>761</v>
      </c>
      <c r="AN310" s="29">
        <f>IF(C310&lt;&gt;"",1,0)</f>
        <v>0</v>
      </c>
    </row>
    <row r="311" spans="1:38" s="29" customFormat="1" ht="13.5" customHeight="1" hidden="1">
      <c r="A311" s="189"/>
      <c r="B311" s="188"/>
      <c r="C311" s="257">
        <f>IF(D311="","",IF(C310="","",C310))</f>
      </c>
      <c r="D311" s="72"/>
      <c r="E311" s="192" t="s">
        <v>568</v>
      </c>
      <c r="F311" s="299"/>
      <c r="G311" s="135"/>
      <c r="H311" s="135"/>
      <c r="I311" s="135"/>
      <c r="J311" s="135"/>
      <c r="K311" s="135"/>
      <c r="L311" s="272"/>
      <c r="M311" s="272"/>
      <c r="N311" s="272"/>
      <c r="O311" s="272"/>
      <c r="P311" s="279"/>
      <c r="Q311" s="194">
        <f t="shared" si="12"/>
        <v>0</v>
      </c>
      <c r="R311" s="285"/>
      <c r="S311" s="282"/>
      <c r="T311" s="282"/>
      <c r="U311" s="282"/>
      <c r="V311" s="279"/>
      <c r="W311" s="237">
        <f>IF(R311="","",VLOOKUP(R311,Hormel!$AF$8:$AL$31,W$6))*2</f>
        <v>0</v>
      </c>
      <c r="X311" s="237">
        <f>IF(S311="","",VLOOKUP(S311,Hormel!$AF$8:$AL$31,X$6))*2</f>
        <v>0</v>
      </c>
      <c r="Y311" s="237">
        <f>IF(T311="","",VLOOKUP(T311,Hormel!$AF$8:$AL$31,Y$6))*2</f>
        <v>0</v>
      </c>
      <c r="Z311" s="237">
        <f>IF(U311="","",VLOOKUP(U311,Hormel!$AF$8:$AL$31,Z$6))*2</f>
        <v>0</v>
      </c>
      <c r="AA311" s="237">
        <f>IF(V311="","",VLOOKUP(V311,Hormel!$AF$8:$AL$31,AA$6))*2</f>
        <v>0</v>
      </c>
      <c r="AB311" s="362">
        <v>0</v>
      </c>
      <c r="AC311" s="359">
        <v>0</v>
      </c>
      <c r="AD311" s="359">
        <v>0</v>
      </c>
      <c r="AE311" s="135">
        <v>0</v>
      </c>
      <c r="AF311" s="135">
        <v>0</v>
      </c>
      <c r="AG311" s="223">
        <f t="shared" si="13"/>
        <v>0</v>
      </c>
      <c r="AH311" s="196">
        <f t="shared" si="14"/>
        <v>0</v>
      </c>
      <c r="AI311" s="196"/>
      <c r="AJ311" s="261" t="s">
        <v>253</v>
      </c>
      <c r="AK311" s="196">
        <f>'Team Rank Work'!$AO79</f>
        <v>0</v>
      </c>
      <c r="AL311" s="233">
        <v>762</v>
      </c>
    </row>
    <row r="312" spans="1:38" s="29" customFormat="1" ht="13.5" customHeight="1" hidden="1">
      <c r="A312" s="189"/>
      <c r="B312" s="188"/>
      <c r="C312" s="257">
        <f>IF(D312="","",IF(C310="","",C310))</f>
      </c>
      <c r="D312" s="72"/>
      <c r="E312" s="192" t="s">
        <v>569</v>
      </c>
      <c r="F312" s="299"/>
      <c r="G312" s="135"/>
      <c r="H312" s="135"/>
      <c r="I312" s="135"/>
      <c r="J312" s="135"/>
      <c r="K312" s="135"/>
      <c r="L312" s="272"/>
      <c r="M312" s="272"/>
      <c r="N312" s="272"/>
      <c r="O312" s="272"/>
      <c r="P312" s="279"/>
      <c r="Q312" s="194">
        <f t="shared" si="12"/>
        <v>0</v>
      </c>
      <c r="R312" s="285"/>
      <c r="S312" s="282"/>
      <c r="T312" s="282"/>
      <c r="U312" s="282"/>
      <c r="V312" s="279"/>
      <c r="W312" s="237">
        <f>IF(R312="","",VLOOKUP(R312,Hormel!$AF$8:$AL$31,W$6))*2</f>
        <v>0</v>
      </c>
      <c r="X312" s="237">
        <f>IF(S312="","",VLOOKUP(S312,Hormel!$AF$8:$AL$31,X$6))*2</f>
        <v>0</v>
      </c>
      <c r="Y312" s="237">
        <f>IF(T312="","",VLOOKUP(T312,Hormel!$AF$8:$AL$31,Y$6))*2</f>
        <v>0</v>
      </c>
      <c r="Z312" s="237">
        <f>IF(U312="","",VLOOKUP(U312,Hormel!$AF$8:$AL$31,Z$6))*2</f>
        <v>0</v>
      </c>
      <c r="AA312" s="237">
        <f>IF(V312="","",VLOOKUP(V312,Hormel!$AF$8:$AL$31,AA$6))*2</f>
        <v>0</v>
      </c>
      <c r="AB312" s="362">
        <v>0</v>
      </c>
      <c r="AC312" s="359">
        <v>0</v>
      </c>
      <c r="AD312" s="359">
        <v>0</v>
      </c>
      <c r="AE312" s="135">
        <v>0</v>
      </c>
      <c r="AF312" s="135">
        <v>0</v>
      </c>
      <c r="AG312" s="223">
        <f t="shared" si="13"/>
        <v>0</v>
      </c>
      <c r="AH312" s="196">
        <f t="shared" si="14"/>
        <v>0</v>
      </c>
      <c r="AI312" s="196"/>
      <c r="AJ312" s="261" t="s">
        <v>257</v>
      </c>
      <c r="AK312" s="196">
        <f>'Team Rank Work'!$AP79</f>
        <v>0</v>
      </c>
      <c r="AL312" s="233">
        <v>763</v>
      </c>
    </row>
    <row r="313" spans="1:38" s="29" customFormat="1" ht="13.5" customHeight="1" hidden="1" thickBot="1">
      <c r="A313" s="189"/>
      <c r="B313" s="190"/>
      <c r="C313" s="258">
        <f>IF(D313="","",IF(C310="","",C310))</f>
      </c>
      <c r="D313" s="73"/>
      <c r="E313" s="193" t="s">
        <v>570</v>
      </c>
      <c r="F313" s="300"/>
      <c r="G313" s="136"/>
      <c r="H313" s="136"/>
      <c r="I313" s="136"/>
      <c r="J313" s="136"/>
      <c r="K313" s="136"/>
      <c r="L313" s="273"/>
      <c r="M313" s="273"/>
      <c r="N313" s="273"/>
      <c r="O313" s="273"/>
      <c r="P313" s="280"/>
      <c r="Q313" s="195">
        <f t="shared" si="12"/>
        <v>0</v>
      </c>
      <c r="R313" s="286"/>
      <c r="S313" s="287"/>
      <c r="T313" s="287"/>
      <c r="U313" s="287"/>
      <c r="V313" s="280"/>
      <c r="W313" s="238">
        <f>IF(R313="","",VLOOKUP(R313,Hormel!$AF$8:$AL$31,W$6))*2</f>
        <v>0</v>
      </c>
      <c r="X313" s="238">
        <f>IF(S313="","",VLOOKUP(S313,Hormel!$AF$8:$AL$31,X$6))*2</f>
        <v>0</v>
      </c>
      <c r="Y313" s="238">
        <f>IF(T313="","",VLOOKUP(T313,Hormel!$AF$8:$AL$31,Y$6))*2</f>
        <v>0</v>
      </c>
      <c r="Z313" s="238">
        <f>IF(U313="","",VLOOKUP(U313,Hormel!$AF$8:$AL$31,Z$6))*2</f>
        <v>0</v>
      </c>
      <c r="AA313" s="238">
        <f>IF(V313="","",VLOOKUP(V313,Hormel!$AF$8:$AL$31,AA$6))*2</f>
        <v>0</v>
      </c>
      <c r="AB313" s="363">
        <v>0</v>
      </c>
      <c r="AC313" s="360">
        <v>0</v>
      </c>
      <c r="AD313" s="360">
        <v>0</v>
      </c>
      <c r="AE313" s="136">
        <v>0</v>
      </c>
      <c r="AF313" s="136">
        <v>0</v>
      </c>
      <c r="AG313" s="224">
        <f t="shared" si="13"/>
        <v>0</v>
      </c>
      <c r="AH313" s="197">
        <f t="shared" si="14"/>
        <v>0</v>
      </c>
      <c r="AI313" s="197"/>
      <c r="AJ313" s="197" t="s">
        <v>27</v>
      </c>
      <c r="AK313" s="197">
        <f>'Team Rank Work'!$AQ79</f>
        <v>0</v>
      </c>
      <c r="AL313" s="234">
        <v>764</v>
      </c>
    </row>
    <row r="314" spans="1:40" s="29" customFormat="1" ht="13.5" customHeight="1" hidden="1">
      <c r="A314" s="189">
        <f>A310+1</f>
        <v>176</v>
      </c>
      <c r="B314" s="242" t="s">
        <v>151</v>
      </c>
      <c r="C314" s="271"/>
      <c r="D314" s="243"/>
      <c r="E314" s="244" t="s">
        <v>571</v>
      </c>
      <c r="F314" s="301"/>
      <c r="G314" s="245"/>
      <c r="H314" s="245"/>
      <c r="I314" s="245"/>
      <c r="J314" s="245"/>
      <c r="K314" s="245"/>
      <c r="L314" s="274"/>
      <c r="M314" s="274"/>
      <c r="N314" s="274"/>
      <c r="O314" s="274"/>
      <c r="P314" s="281"/>
      <c r="Q314" s="246">
        <f t="shared" si="12"/>
        <v>0</v>
      </c>
      <c r="R314" s="288"/>
      <c r="S314" s="289"/>
      <c r="T314" s="289"/>
      <c r="U314" s="289"/>
      <c r="V314" s="281"/>
      <c r="W314" s="239">
        <f>IF(R314="","",VLOOKUP(R314,Hormel!$AF$8:$AL$31,W$6))*2</f>
        <v>0</v>
      </c>
      <c r="X314" s="239">
        <f>IF(S314="","",VLOOKUP(S314,Hormel!$AF$8:$AL$31,X$6))*2</f>
        <v>0</v>
      </c>
      <c r="Y314" s="239">
        <f>IF(T314="","",VLOOKUP(T314,Hormel!$AF$8:$AL$31,Y$6))*2</f>
        <v>0</v>
      </c>
      <c r="Z314" s="239">
        <f>IF(U314="","",VLOOKUP(U314,Hormel!$AF$8:$AL$31,Z$6))*2</f>
        <v>0</v>
      </c>
      <c r="AA314" s="239">
        <f>IF(V314="","",VLOOKUP(V314,Hormel!$AF$8:$AL$31,AA$6))*2</f>
        <v>0</v>
      </c>
      <c r="AB314" s="364">
        <v>0</v>
      </c>
      <c r="AC314" s="361">
        <v>0</v>
      </c>
      <c r="AD314" s="361">
        <v>0</v>
      </c>
      <c r="AE314" s="245">
        <v>0</v>
      </c>
      <c r="AF314" s="245">
        <v>0</v>
      </c>
      <c r="AG314" s="247">
        <f t="shared" si="13"/>
        <v>0</v>
      </c>
      <c r="AH314" s="248">
        <f t="shared" si="14"/>
        <v>0</v>
      </c>
      <c r="AI314" s="249"/>
      <c r="AJ314" s="196"/>
      <c r="AK314" s="248"/>
      <c r="AL314" s="233">
        <v>771</v>
      </c>
      <c r="AN314" s="29">
        <f>IF(C314&lt;&gt;"",1,0)</f>
        <v>0</v>
      </c>
    </row>
    <row r="315" spans="1:38" s="29" customFormat="1" ht="13.5" customHeight="1" hidden="1">
      <c r="A315" s="189"/>
      <c r="B315" s="188"/>
      <c r="C315" s="257">
        <f>IF(D315="","",IF(C314="","",C314))</f>
      </c>
      <c r="D315" s="72"/>
      <c r="E315" s="192" t="s">
        <v>572</v>
      </c>
      <c r="F315" s="299"/>
      <c r="G315" s="135"/>
      <c r="H315" s="135"/>
      <c r="I315" s="135"/>
      <c r="J315" s="135"/>
      <c r="K315" s="135"/>
      <c r="L315" s="272"/>
      <c r="M315" s="272"/>
      <c r="N315" s="272"/>
      <c r="O315" s="272"/>
      <c r="P315" s="279"/>
      <c r="Q315" s="194">
        <f t="shared" si="12"/>
        <v>0</v>
      </c>
      <c r="R315" s="285"/>
      <c r="S315" s="282"/>
      <c r="T315" s="282"/>
      <c r="U315" s="282"/>
      <c r="V315" s="279"/>
      <c r="W315" s="237">
        <f>IF(R315="","",VLOOKUP(R315,Hormel!$AF$8:$AL$31,W$6))*2</f>
        <v>0</v>
      </c>
      <c r="X315" s="237">
        <f>IF(S315="","",VLOOKUP(S315,Hormel!$AF$8:$AL$31,X$6))*2</f>
        <v>0</v>
      </c>
      <c r="Y315" s="237">
        <f>IF(T315="","",VLOOKUP(T315,Hormel!$AF$8:$AL$31,Y$6))*2</f>
        <v>0</v>
      </c>
      <c r="Z315" s="237">
        <f>IF(U315="","",VLOOKUP(U315,Hormel!$AF$8:$AL$31,Z$6))*2</f>
        <v>0</v>
      </c>
      <c r="AA315" s="237">
        <f>IF(V315="","",VLOOKUP(V315,Hormel!$AF$8:$AL$31,AA$6))*2</f>
        <v>0</v>
      </c>
      <c r="AB315" s="362">
        <v>0</v>
      </c>
      <c r="AC315" s="359">
        <v>0</v>
      </c>
      <c r="AD315" s="359">
        <v>0</v>
      </c>
      <c r="AE315" s="135">
        <v>0</v>
      </c>
      <c r="AF315" s="135">
        <v>0</v>
      </c>
      <c r="AG315" s="223">
        <f t="shared" si="13"/>
        <v>0</v>
      </c>
      <c r="AH315" s="196">
        <f t="shared" si="14"/>
        <v>0</v>
      </c>
      <c r="AI315" s="196"/>
      <c r="AJ315" s="261" t="s">
        <v>253</v>
      </c>
      <c r="AK315" s="196">
        <f>'Team Rank Work'!$AO80</f>
        <v>0</v>
      </c>
      <c r="AL315" s="233">
        <v>772</v>
      </c>
    </row>
    <row r="316" spans="1:38" s="29" customFormat="1" ht="13.5" customHeight="1" hidden="1">
      <c r="A316" s="189"/>
      <c r="B316" s="188"/>
      <c r="C316" s="257">
        <f>IF(D316="","",IF(C314="","",C314))</f>
      </c>
      <c r="D316" s="72"/>
      <c r="E316" s="192" t="s">
        <v>573</v>
      </c>
      <c r="F316" s="299"/>
      <c r="G316" s="135"/>
      <c r="H316" s="135"/>
      <c r="I316" s="135"/>
      <c r="J316" s="135"/>
      <c r="K316" s="135"/>
      <c r="L316" s="272"/>
      <c r="M316" s="272"/>
      <c r="N316" s="272"/>
      <c r="O316" s="272"/>
      <c r="P316" s="279"/>
      <c r="Q316" s="194">
        <f t="shared" si="12"/>
        <v>0</v>
      </c>
      <c r="R316" s="285"/>
      <c r="S316" s="282"/>
      <c r="T316" s="282"/>
      <c r="U316" s="282"/>
      <c r="V316" s="279"/>
      <c r="W316" s="237">
        <f>IF(R316="","",VLOOKUP(R316,Hormel!$AF$8:$AL$31,W$6))*2</f>
        <v>0</v>
      </c>
      <c r="X316" s="237">
        <f>IF(S316="","",VLOOKUP(S316,Hormel!$AF$8:$AL$31,X$6))*2</f>
        <v>0</v>
      </c>
      <c r="Y316" s="237">
        <f>IF(T316="","",VLOOKUP(T316,Hormel!$AF$8:$AL$31,Y$6))*2</f>
        <v>0</v>
      </c>
      <c r="Z316" s="237">
        <f>IF(U316="","",VLOOKUP(U316,Hormel!$AF$8:$AL$31,Z$6))*2</f>
        <v>0</v>
      </c>
      <c r="AA316" s="237">
        <f>IF(V316="","",VLOOKUP(V316,Hormel!$AF$8:$AL$31,AA$6))*2</f>
        <v>0</v>
      </c>
      <c r="AB316" s="362">
        <v>0</v>
      </c>
      <c r="AC316" s="359">
        <v>0</v>
      </c>
      <c r="AD316" s="359">
        <v>0</v>
      </c>
      <c r="AE316" s="135">
        <v>0</v>
      </c>
      <c r="AF316" s="135">
        <v>0</v>
      </c>
      <c r="AG316" s="223">
        <f t="shared" si="13"/>
        <v>0</v>
      </c>
      <c r="AH316" s="196">
        <f t="shared" si="14"/>
        <v>0</v>
      </c>
      <c r="AI316" s="196"/>
      <c r="AJ316" s="261" t="s">
        <v>257</v>
      </c>
      <c r="AK316" s="196">
        <f>'Team Rank Work'!$AP80</f>
        <v>0</v>
      </c>
      <c r="AL316" s="233">
        <v>773</v>
      </c>
    </row>
    <row r="317" spans="1:38" s="29" customFormat="1" ht="13.5" customHeight="1" hidden="1" thickBot="1">
      <c r="A317" s="189"/>
      <c r="B317" s="190"/>
      <c r="C317" s="258">
        <f>IF(D317="","",IF(C314="","",C314))</f>
      </c>
      <c r="D317" s="73"/>
      <c r="E317" s="193" t="s">
        <v>574</v>
      </c>
      <c r="F317" s="300"/>
      <c r="G317" s="136"/>
      <c r="H317" s="136"/>
      <c r="I317" s="136"/>
      <c r="J317" s="136"/>
      <c r="K317" s="136"/>
      <c r="L317" s="273"/>
      <c r="M317" s="273"/>
      <c r="N317" s="273"/>
      <c r="O317" s="273"/>
      <c r="P317" s="280"/>
      <c r="Q317" s="195">
        <f t="shared" si="12"/>
        <v>0</v>
      </c>
      <c r="R317" s="286"/>
      <c r="S317" s="287"/>
      <c r="T317" s="287"/>
      <c r="U317" s="287"/>
      <c r="V317" s="280"/>
      <c r="W317" s="238">
        <f>IF(R317="","",VLOOKUP(R317,Hormel!$AF$8:$AL$31,W$6))*2</f>
        <v>0</v>
      </c>
      <c r="X317" s="238">
        <f>IF(S317="","",VLOOKUP(S317,Hormel!$AF$8:$AL$31,X$6))*2</f>
        <v>0</v>
      </c>
      <c r="Y317" s="238">
        <f>IF(T317="","",VLOOKUP(T317,Hormel!$AF$8:$AL$31,Y$6))*2</f>
        <v>0</v>
      </c>
      <c r="Z317" s="238">
        <f>IF(U317="","",VLOOKUP(U317,Hormel!$AF$8:$AL$31,Z$6))*2</f>
        <v>0</v>
      </c>
      <c r="AA317" s="238">
        <f>IF(V317="","",VLOOKUP(V317,Hormel!$AF$8:$AL$31,AA$6))*2</f>
        <v>0</v>
      </c>
      <c r="AB317" s="363">
        <v>0</v>
      </c>
      <c r="AC317" s="360">
        <v>0</v>
      </c>
      <c r="AD317" s="360">
        <v>0</v>
      </c>
      <c r="AE317" s="136">
        <v>0</v>
      </c>
      <c r="AF317" s="136">
        <v>0</v>
      </c>
      <c r="AG317" s="224">
        <f t="shared" si="13"/>
        <v>0</v>
      </c>
      <c r="AH317" s="197">
        <f t="shared" si="14"/>
        <v>0</v>
      </c>
      <c r="AI317" s="197"/>
      <c r="AJ317" s="197" t="s">
        <v>27</v>
      </c>
      <c r="AK317" s="197">
        <f>'Team Rank Work'!$AQ80</f>
        <v>0</v>
      </c>
      <c r="AL317" s="234">
        <v>774</v>
      </c>
    </row>
    <row r="318" spans="1:40" s="29" customFormat="1" ht="13.5" customHeight="1" hidden="1">
      <c r="A318" s="189">
        <f>A314+1</f>
        <v>177</v>
      </c>
      <c r="B318" s="242" t="s">
        <v>152</v>
      </c>
      <c r="C318" s="271"/>
      <c r="D318" s="243"/>
      <c r="E318" s="244" t="s">
        <v>575</v>
      </c>
      <c r="F318" s="301"/>
      <c r="G318" s="245"/>
      <c r="H318" s="245"/>
      <c r="I318" s="245"/>
      <c r="J318" s="245"/>
      <c r="K318" s="245"/>
      <c r="L318" s="274"/>
      <c r="M318" s="274"/>
      <c r="N318" s="274"/>
      <c r="O318" s="274"/>
      <c r="P318" s="281"/>
      <c r="Q318" s="246">
        <f t="shared" si="12"/>
        <v>0</v>
      </c>
      <c r="R318" s="288"/>
      <c r="S318" s="289"/>
      <c r="T318" s="289"/>
      <c r="U318" s="289"/>
      <c r="V318" s="281"/>
      <c r="W318" s="239">
        <f>IF(R318="","",VLOOKUP(R318,Hormel!$AF$8:$AL$31,W$6))*2</f>
        <v>0</v>
      </c>
      <c r="X318" s="239">
        <f>IF(S318="","",VLOOKUP(S318,Hormel!$AF$8:$AL$31,X$6))*2</f>
        <v>0</v>
      </c>
      <c r="Y318" s="239">
        <f>IF(T318="","",VLOOKUP(T318,Hormel!$AF$8:$AL$31,Y$6))*2</f>
        <v>0</v>
      </c>
      <c r="Z318" s="239">
        <f>IF(U318="","",VLOOKUP(U318,Hormel!$AF$8:$AL$31,Z$6))*2</f>
        <v>0</v>
      </c>
      <c r="AA318" s="239">
        <f>IF(V318="","",VLOOKUP(V318,Hormel!$AF$8:$AL$31,AA$6))*2</f>
        <v>0</v>
      </c>
      <c r="AB318" s="364">
        <v>0</v>
      </c>
      <c r="AC318" s="361">
        <v>0</v>
      </c>
      <c r="AD318" s="361">
        <v>0</v>
      </c>
      <c r="AE318" s="245">
        <v>0</v>
      </c>
      <c r="AF318" s="245">
        <v>0</v>
      </c>
      <c r="AG318" s="247">
        <f t="shared" si="13"/>
        <v>0</v>
      </c>
      <c r="AH318" s="248">
        <f t="shared" si="14"/>
        <v>0</v>
      </c>
      <c r="AI318" s="249"/>
      <c r="AJ318" s="196"/>
      <c r="AK318" s="248"/>
      <c r="AL318" s="233">
        <v>781</v>
      </c>
      <c r="AN318" s="29">
        <f>IF(C318&lt;&gt;"",1,0)</f>
        <v>0</v>
      </c>
    </row>
    <row r="319" spans="1:38" s="29" customFormat="1" ht="13.5" customHeight="1" hidden="1">
      <c r="A319" s="189"/>
      <c r="B319" s="188"/>
      <c r="C319" s="257">
        <f>IF(D319="","",IF(C318="","",C318))</f>
      </c>
      <c r="D319" s="72"/>
      <c r="E319" s="192" t="s">
        <v>576</v>
      </c>
      <c r="F319" s="299"/>
      <c r="G319" s="135"/>
      <c r="H319" s="135"/>
      <c r="I319" s="135"/>
      <c r="J319" s="135"/>
      <c r="K319" s="135"/>
      <c r="L319" s="272"/>
      <c r="M319" s="272"/>
      <c r="N319" s="272"/>
      <c r="O319" s="272"/>
      <c r="P319" s="279"/>
      <c r="Q319" s="194">
        <f t="shared" si="12"/>
        <v>0</v>
      </c>
      <c r="R319" s="285"/>
      <c r="S319" s="282"/>
      <c r="T319" s="282"/>
      <c r="U319" s="282"/>
      <c r="V319" s="279"/>
      <c r="W319" s="237">
        <f>IF(R319="","",VLOOKUP(R319,Hormel!$AF$8:$AL$31,W$6))*2</f>
        <v>0</v>
      </c>
      <c r="X319" s="237">
        <f>IF(S319="","",VLOOKUP(S319,Hormel!$AF$8:$AL$31,X$6))*2</f>
        <v>0</v>
      </c>
      <c r="Y319" s="237">
        <f>IF(T319="","",VLOOKUP(T319,Hormel!$AF$8:$AL$31,Y$6))*2</f>
        <v>0</v>
      </c>
      <c r="Z319" s="237">
        <f>IF(U319="","",VLOOKUP(U319,Hormel!$AF$8:$AL$31,Z$6))*2</f>
        <v>0</v>
      </c>
      <c r="AA319" s="237">
        <f>IF(V319="","",VLOOKUP(V319,Hormel!$AF$8:$AL$31,AA$6))*2</f>
        <v>0</v>
      </c>
      <c r="AB319" s="362">
        <v>0</v>
      </c>
      <c r="AC319" s="359">
        <v>0</v>
      </c>
      <c r="AD319" s="359">
        <v>0</v>
      </c>
      <c r="AE319" s="135">
        <v>0</v>
      </c>
      <c r="AF319" s="135">
        <v>0</v>
      </c>
      <c r="AG319" s="223">
        <f t="shared" si="13"/>
        <v>0</v>
      </c>
      <c r="AH319" s="196">
        <f t="shared" si="14"/>
        <v>0</v>
      </c>
      <c r="AI319" s="196"/>
      <c r="AJ319" s="261" t="s">
        <v>253</v>
      </c>
      <c r="AK319" s="196">
        <f>'Team Rank Work'!$AO81</f>
        <v>0</v>
      </c>
      <c r="AL319" s="233">
        <v>782</v>
      </c>
    </row>
    <row r="320" spans="1:38" s="29" customFormat="1" ht="13.5" customHeight="1" hidden="1">
      <c r="A320" s="189"/>
      <c r="B320" s="188"/>
      <c r="C320" s="257">
        <f>IF(D320="","",IF(C318="","",C318))</f>
      </c>
      <c r="D320" s="72"/>
      <c r="E320" s="192" t="s">
        <v>577</v>
      </c>
      <c r="F320" s="299"/>
      <c r="G320" s="135"/>
      <c r="H320" s="135"/>
      <c r="I320" s="135"/>
      <c r="J320" s="135"/>
      <c r="K320" s="135"/>
      <c r="L320" s="272"/>
      <c r="M320" s="272"/>
      <c r="N320" s="272"/>
      <c r="O320" s="272"/>
      <c r="P320" s="279"/>
      <c r="Q320" s="194">
        <f t="shared" si="12"/>
        <v>0</v>
      </c>
      <c r="R320" s="285"/>
      <c r="S320" s="282"/>
      <c r="T320" s="282"/>
      <c r="U320" s="282"/>
      <c r="V320" s="279"/>
      <c r="W320" s="237">
        <f>IF(R320="","",VLOOKUP(R320,Hormel!$AF$8:$AL$31,W$6))*2</f>
        <v>0</v>
      </c>
      <c r="X320" s="237">
        <f>IF(S320="","",VLOOKUP(S320,Hormel!$AF$8:$AL$31,X$6))*2</f>
        <v>0</v>
      </c>
      <c r="Y320" s="237">
        <f>IF(T320="","",VLOOKUP(T320,Hormel!$AF$8:$AL$31,Y$6))*2</f>
        <v>0</v>
      </c>
      <c r="Z320" s="237">
        <f>IF(U320="","",VLOOKUP(U320,Hormel!$AF$8:$AL$31,Z$6))*2</f>
        <v>0</v>
      </c>
      <c r="AA320" s="237">
        <f>IF(V320="","",VLOOKUP(V320,Hormel!$AF$8:$AL$31,AA$6))*2</f>
        <v>0</v>
      </c>
      <c r="AB320" s="362">
        <v>0</v>
      </c>
      <c r="AC320" s="359">
        <v>0</v>
      </c>
      <c r="AD320" s="359">
        <v>0</v>
      </c>
      <c r="AE320" s="135">
        <v>0</v>
      </c>
      <c r="AF320" s="135">
        <v>0</v>
      </c>
      <c r="AG320" s="223">
        <f t="shared" si="13"/>
        <v>0</v>
      </c>
      <c r="AH320" s="196">
        <f t="shared" si="14"/>
        <v>0</v>
      </c>
      <c r="AI320" s="196"/>
      <c r="AJ320" s="261" t="s">
        <v>257</v>
      </c>
      <c r="AK320" s="196">
        <f>'Team Rank Work'!$AP81</f>
        <v>0</v>
      </c>
      <c r="AL320" s="233">
        <v>783</v>
      </c>
    </row>
    <row r="321" spans="1:38" s="29" customFormat="1" ht="13.5" customHeight="1" hidden="1" thickBot="1">
      <c r="A321" s="189"/>
      <c r="B321" s="190"/>
      <c r="C321" s="258">
        <f>IF(D321="","",IF(C318="","",C318))</f>
      </c>
      <c r="D321" s="73"/>
      <c r="E321" s="193" t="s">
        <v>578</v>
      </c>
      <c r="F321" s="300"/>
      <c r="G321" s="136"/>
      <c r="H321" s="136"/>
      <c r="I321" s="136"/>
      <c r="J321" s="136"/>
      <c r="K321" s="136"/>
      <c r="L321" s="273"/>
      <c r="M321" s="273"/>
      <c r="N321" s="273"/>
      <c r="O321" s="273"/>
      <c r="P321" s="280"/>
      <c r="Q321" s="195">
        <f t="shared" si="12"/>
        <v>0</v>
      </c>
      <c r="R321" s="286"/>
      <c r="S321" s="287"/>
      <c r="T321" s="287"/>
      <c r="U321" s="287"/>
      <c r="V321" s="280"/>
      <c r="W321" s="238">
        <f>IF(R321="","",VLOOKUP(R321,Hormel!$AF$8:$AL$31,W$6))*2</f>
        <v>0</v>
      </c>
      <c r="X321" s="238">
        <f>IF(S321="","",VLOOKUP(S321,Hormel!$AF$8:$AL$31,X$6))*2</f>
        <v>0</v>
      </c>
      <c r="Y321" s="238">
        <f>IF(T321="","",VLOOKUP(T321,Hormel!$AF$8:$AL$31,Y$6))*2</f>
        <v>0</v>
      </c>
      <c r="Z321" s="238">
        <f>IF(U321="","",VLOOKUP(U321,Hormel!$AF$8:$AL$31,Z$6))*2</f>
        <v>0</v>
      </c>
      <c r="AA321" s="238">
        <f>IF(V321="","",VLOOKUP(V321,Hormel!$AF$8:$AL$31,AA$6))*2</f>
        <v>0</v>
      </c>
      <c r="AB321" s="363">
        <v>0</v>
      </c>
      <c r="AC321" s="360">
        <v>0</v>
      </c>
      <c r="AD321" s="360">
        <v>0</v>
      </c>
      <c r="AE321" s="136">
        <v>0</v>
      </c>
      <c r="AF321" s="136">
        <v>0</v>
      </c>
      <c r="AG321" s="224">
        <f t="shared" si="13"/>
        <v>0</v>
      </c>
      <c r="AH321" s="197">
        <f t="shared" si="14"/>
        <v>0</v>
      </c>
      <c r="AI321" s="197"/>
      <c r="AJ321" s="197" t="s">
        <v>27</v>
      </c>
      <c r="AK321" s="197">
        <f>'Team Rank Work'!$AQ81</f>
        <v>0</v>
      </c>
      <c r="AL321" s="234">
        <v>784</v>
      </c>
    </row>
    <row r="322" spans="1:40" s="29" customFormat="1" ht="13.5" customHeight="1" hidden="1">
      <c r="A322" s="189">
        <f>A318+1</f>
        <v>178</v>
      </c>
      <c r="B322" s="242" t="s">
        <v>153</v>
      </c>
      <c r="C322" s="271"/>
      <c r="D322" s="243"/>
      <c r="E322" s="244" t="s">
        <v>579</v>
      </c>
      <c r="F322" s="301"/>
      <c r="G322" s="245"/>
      <c r="H322" s="245"/>
      <c r="I322" s="245"/>
      <c r="J322" s="245"/>
      <c r="K322" s="245"/>
      <c r="L322" s="274"/>
      <c r="M322" s="274"/>
      <c r="N322" s="274"/>
      <c r="O322" s="274"/>
      <c r="P322" s="281"/>
      <c r="Q322" s="246">
        <f t="shared" si="12"/>
        <v>0</v>
      </c>
      <c r="R322" s="288"/>
      <c r="S322" s="289"/>
      <c r="T322" s="289"/>
      <c r="U322" s="289"/>
      <c r="V322" s="281"/>
      <c r="W322" s="239">
        <f>IF(R322="","",VLOOKUP(R322,Hormel!$AF$8:$AL$31,W$6))*2</f>
        <v>0</v>
      </c>
      <c r="X322" s="239">
        <f>IF(S322="","",VLOOKUP(S322,Hormel!$AF$8:$AL$31,X$6))*2</f>
        <v>0</v>
      </c>
      <c r="Y322" s="239">
        <f>IF(T322="","",VLOOKUP(T322,Hormel!$AF$8:$AL$31,Y$6))*2</f>
        <v>0</v>
      </c>
      <c r="Z322" s="239">
        <f>IF(U322="","",VLOOKUP(U322,Hormel!$AF$8:$AL$31,Z$6))*2</f>
        <v>0</v>
      </c>
      <c r="AA322" s="239">
        <f>IF(V322="","",VLOOKUP(V322,Hormel!$AF$8:$AL$31,AA$6))*2</f>
        <v>0</v>
      </c>
      <c r="AB322" s="364">
        <v>0</v>
      </c>
      <c r="AC322" s="361">
        <v>0</v>
      </c>
      <c r="AD322" s="361">
        <v>0</v>
      </c>
      <c r="AE322" s="245">
        <v>0</v>
      </c>
      <c r="AF322" s="245">
        <v>0</v>
      </c>
      <c r="AG322" s="247">
        <f t="shared" si="13"/>
        <v>0</v>
      </c>
      <c r="AH322" s="248">
        <f t="shared" si="14"/>
        <v>0</v>
      </c>
      <c r="AI322" s="249"/>
      <c r="AJ322" s="196"/>
      <c r="AK322" s="248"/>
      <c r="AL322" s="233">
        <v>791</v>
      </c>
      <c r="AN322" s="29">
        <f>IF(C322&lt;&gt;"",1,0)</f>
        <v>0</v>
      </c>
    </row>
    <row r="323" spans="1:38" s="29" customFormat="1" ht="13.5" customHeight="1" hidden="1">
      <c r="A323" s="189"/>
      <c r="B323" s="188"/>
      <c r="C323" s="257">
        <f>IF(D323="","",IF(C322="","",C322))</f>
      </c>
      <c r="D323" s="72"/>
      <c r="E323" s="192" t="s">
        <v>580</v>
      </c>
      <c r="F323" s="299"/>
      <c r="G323" s="135"/>
      <c r="H323" s="135"/>
      <c r="I323" s="135"/>
      <c r="J323" s="135"/>
      <c r="K323" s="135"/>
      <c r="L323" s="272"/>
      <c r="M323" s="272"/>
      <c r="N323" s="272"/>
      <c r="O323" s="272"/>
      <c r="P323" s="279"/>
      <c r="Q323" s="194">
        <f t="shared" si="12"/>
        <v>0</v>
      </c>
      <c r="R323" s="285"/>
      <c r="S323" s="282"/>
      <c r="T323" s="282"/>
      <c r="U323" s="282"/>
      <c r="V323" s="279"/>
      <c r="W323" s="237">
        <f>IF(R323="","",VLOOKUP(R323,Hormel!$AF$8:$AL$31,W$6))*2</f>
        <v>0</v>
      </c>
      <c r="X323" s="237">
        <f>IF(S323="","",VLOOKUP(S323,Hormel!$AF$8:$AL$31,X$6))*2</f>
        <v>0</v>
      </c>
      <c r="Y323" s="237">
        <f>IF(T323="","",VLOOKUP(T323,Hormel!$AF$8:$AL$31,Y$6))*2</f>
        <v>0</v>
      </c>
      <c r="Z323" s="237">
        <f>IF(U323="","",VLOOKUP(U323,Hormel!$AF$8:$AL$31,Z$6))*2</f>
        <v>0</v>
      </c>
      <c r="AA323" s="237">
        <f>IF(V323="","",VLOOKUP(V323,Hormel!$AF$8:$AL$31,AA$6))*2</f>
        <v>0</v>
      </c>
      <c r="AB323" s="362">
        <v>0</v>
      </c>
      <c r="AC323" s="359">
        <v>0</v>
      </c>
      <c r="AD323" s="359">
        <v>0</v>
      </c>
      <c r="AE323" s="135">
        <v>0</v>
      </c>
      <c r="AF323" s="135">
        <v>0</v>
      </c>
      <c r="AG323" s="223">
        <f t="shared" si="13"/>
        <v>0</v>
      </c>
      <c r="AH323" s="196">
        <f t="shared" si="14"/>
        <v>0</v>
      </c>
      <c r="AI323" s="196"/>
      <c r="AJ323" s="261" t="s">
        <v>253</v>
      </c>
      <c r="AK323" s="196">
        <f>'Team Rank Work'!$AO82</f>
        <v>0</v>
      </c>
      <c r="AL323" s="233">
        <v>792</v>
      </c>
    </row>
    <row r="324" spans="1:38" s="29" customFormat="1" ht="13.5" customHeight="1" hidden="1">
      <c r="A324" s="189"/>
      <c r="B324" s="188"/>
      <c r="C324" s="257">
        <f>IF(D324="","",IF(C322="","",C322))</f>
      </c>
      <c r="D324" s="72"/>
      <c r="E324" s="192" t="s">
        <v>581</v>
      </c>
      <c r="F324" s="299"/>
      <c r="G324" s="135"/>
      <c r="H324" s="135"/>
      <c r="I324" s="135"/>
      <c r="J324" s="135"/>
      <c r="K324" s="135"/>
      <c r="L324" s="272"/>
      <c r="M324" s="272"/>
      <c r="N324" s="272"/>
      <c r="O324" s="272"/>
      <c r="P324" s="279"/>
      <c r="Q324" s="194">
        <f t="shared" si="12"/>
        <v>0</v>
      </c>
      <c r="R324" s="285"/>
      <c r="S324" s="282"/>
      <c r="T324" s="282"/>
      <c r="U324" s="282"/>
      <c r="V324" s="279"/>
      <c r="W324" s="237">
        <f>IF(R324="","",VLOOKUP(R324,Hormel!$AF$8:$AL$31,W$6))*2</f>
        <v>0</v>
      </c>
      <c r="X324" s="237">
        <f>IF(S324="","",VLOOKUP(S324,Hormel!$AF$8:$AL$31,X$6))*2</f>
        <v>0</v>
      </c>
      <c r="Y324" s="237">
        <f>IF(T324="","",VLOOKUP(T324,Hormel!$AF$8:$AL$31,Y$6))*2</f>
        <v>0</v>
      </c>
      <c r="Z324" s="237">
        <f>IF(U324="","",VLOOKUP(U324,Hormel!$AF$8:$AL$31,Z$6))*2</f>
        <v>0</v>
      </c>
      <c r="AA324" s="237">
        <f>IF(V324="","",VLOOKUP(V324,Hormel!$AF$8:$AL$31,AA$6))*2</f>
        <v>0</v>
      </c>
      <c r="AB324" s="362">
        <v>0</v>
      </c>
      <c r="AC324" s="359">
        <v>0</v>
      </c>
      <c r="AD324" s="359">
        <v>0</v>
      </c>
      <c r="AE324" s="135">
        <v>0</v>
      </c>
      <c r="AF324" s="135">
        <v>0</v>
      </c>
      <c r="AG324" s="223">
        <f t="shared" si="13"/>
        <v>0</v>
      </c>
      <c r="AH324" s="196">
        <f t="shared" si="14"/>
        <v>0</v>
      </c>
      <c r="AI324" s="196"/>
      <c r="AJ324" s="261" t="s">
        <v>257</v>
      </c>
      <c r="AK324" s="196">
        <f>'Team Rank Work'!$AP82</f>
        <v>0</v>
      </c>
      <c r="AL324" s="233">
        <v>793</v>
      </c>
    </row>
    <row r="325" spans="1:38" s="29" customFormat="1" ht="13.5" customHeight="1" hidden="1" thickBot="1">
      <c r="A325" s="189"/>
      <c r="B325" s="190"/>
      <c r="C325" s="258">
        <f>IF(D325="","",IF(C322="","",C322))</f>
      </c>
      <c r="D325" s="73"/>
      <c r="E325" s="193" t="s">
        <v>582</v>
      </c>
      <c r="F325" s="300"/>
      <c r="G325" s="136"/>
      <c r="H325" s="136"/>
      <c r="I325" s="136"/>
      <c r="J325" s="136"/>
      <c r="K325" s="136"/>
      <c r="L325" s="273"/>
      <c r="M325" s="273"/>
      <c r="N325" s="273"/>
      <c r="O325" s="273"/>
      <c r="P325" s="280"/>
      <c r="Q325" s="195">
        <f t="shared" si="12"/>
        <v>0</v>
      </c>
      <c r="R325" s="286"/>
      <c r="S325" s="287"/>
      <c r="T325" s="287"/>
      <c r="U325" s="287"/>
      <c r="V325" s="280"/>
      <c r="W325" s="238">
        <f>IF(R325="","",VLOOKUP(R325,Hormel!$AF$8:$AL$31,W$6))*2</f>
        <v>0</v>
      </c>
      <c r="X325" s="238">
        <f>IF(S325="","",VLOOKUP(S325,Hormel!$AF$8:$AL$31,X$6))*2</f>
        <v>0</v>
      </c>
      <c r="Y325" s="238">
        <f>IF(T325="","",VLOOKUP(T325,Hormel!$AF$8:$AL$31,Y$6))*2</f>
        <v>0</v>
      </c>
      <c r="Z325" s="238">
        <f>IF(U325="","",VLOOKUP(U325,Hormel!$AF$8:$AL$31,Z$6))*2</f>
        <v>0</v>
      </c>
      <c r="AA325" s="238">
        <f>IF(V325="","",VLOOKUP(V325,Hormel!$AF$8:$AL$31,AA$6))*2</f>
        <v>0</v>
      </c>
      <c r="AB325" s="363">
        <v>0</v>
      </c>
      <c r="AC325" s="360">
        <v>0</v>
      </c>
      <c r="AD325" s="360">
        <v>0</v>
      </c>
      <c r="AE325" s="136">
        <v>0</v>
      </c>
      <c r="AF325" s="136">
        <v>0</v>
      </c>
      <c r="AG325" s="224">
        <f t="shared" si="13"/>
        <v>0</v>
      </c>
      <c r="AH325" s="197">
        <f t="shared" si="14"/>
        <v>0</v>
      </c>
      <c r="AI325" s="197"/>
      <c r="AJ325" s="197" t="s">
        <v>27</v>
      </c>
      <c r="AK325" s="197">
        <f>'Team Rank Work'!$AQ82</f>
        <v>0</v>
      </c>
      <c r="AL325" s="234">
        <v>794</v>
      </c>
    </row>
    <row r="326" spans="1:40" s="29" customFormat="1" ht="13.5" customHeight="1" hidden="1">
      <c r="A326" s="189">
        <f>A322+1</f>
        <v>179</v>
      </c>
      <c r="B326" s="242" t="s">
        <v>154</v>
      </c>
      <c r="C326" s="271"/>
      <c r="D326" s="243"/>
      <c r="E326" s="244" t="s">
        <v>583</v>
      </c>
      <c r="F326" s="301"/>
      <c r="G326" s="245"/>
      <c r="H326" s="245"/>
      <c r="I326" s="245"/>
      <c r="J326" s="245"/>
      <c r="K326" s="245"/>
      <c r="L326" s="274"/>
      <c r="M326" s="274"/>
      <c r="N326" s="274"/>
      <c r="O326" s="274"/>
      <c r="P326" s="281"/>
      <c r="Q326" s="246">
        <f t="shared" si="12"/>
        <v>0</v>
      </c>
      <c r="R326" s="288"/>
      <c r="S326" s="289"/>
      <c r="T326" s="289"/>
      <c r="U326" s="289"/>
      <c r="V326" s="281"/>
      <c r="W326" s="239">
        <f>IF(R326="","",VLOOKUP(R326,Hormel!$AF$8:$AL$31,W$6))*2</f>
        <v>0</v>
      </c>
      <c r="X326" s="239">
        <f>IF(S326="","",VLOOKUP(S326,Hormel!$AF$8:$AL$31,X$6))*2</f>
        <v>0</v>
      </c>
      <c r="Y326" s="239">
        <f>IF(T326="","",VLOOKUP(T326,Hormel!$AF$8:$AL$31,Y$6))*2</f>
        <v>0</v>
      </c>
      <c r="Z326" s="239">
        <f>IF(U326="","",VLOOKUP(U326,Hormel!$AF$8:$AL$31,Z$6))*2</f>
        <v>0</v>
      </c>
      <c r="AA326" s="239">
        <f>IF(V326="","",VLOOKUP(V326,Hormel!$AF$8:$AL$31,AA$6))*2</f>
        <v>0</v>
      </c>
      <c r="AB326" s="364">
        <v>0</v>
      </c>
      <c r="AC326" s="361">
        <v>0</v>
      </c>
      <c r="AD326" s="361">
        <v>0</v>
      </c>
      <c r="AE326" s="245">
        <v>0</v>
      </c>
      <c r="AF326" s="245">
        <v>0</v>
      </c>
      <c r="AG326" s="247">
        <f t="shared" si="13"/>
        <v>0</v>
      </c>
      <c r="AH326" s="248">
        <f t="shared" si="14"/>
        <v>0</v>
      </c>
      <c r="AI326" s="249"/>
      <c r="AJ326" s="196"/>
      <c r="AK326" s="248"/>
      <c r="AL326" s="233">
        <v>801</v>
      </c>
      <c r="AN326" s="29">
        <f>IF(C326&lt;&gt;"",1,0)</f>
        <v>0</v>
      </c>
    </row>
    <row r="327" spans="1:38" s="29" customFormat="1" ht="13.5" customHeight="1" hidden="1">
      <c r="A327" s="189"/>
      <c r="B327" s="188"/>
      <c r="C327" s="257">
        <f>IF(D327="","",IF(C326="","",C326))</f>
      </c>
      <c r="D327" s="72"/>
      <c r="E327" s="192" t="s">
        <v>584</v>
      </c>
      <c r="F327" s="299"/>
      <c r="G327" s="135"/>
      <c r="H327" s="135"/>
      <c r="I327" s="135"/>
      <c r="J327" s="135"/>
      <c r="K327" s="135"/>
      <c r="L327" s="272"/>
      <c r="M327" s="272"/>
      <c r="N327" s="272"/>
      <c r="O327" s="272"/>
      <c r="P327" s="279"/>
      <c r="Q327" s="194">
        <f t="shared" si="12"/>
        <v>0</v>
      </c>
      <c r="R327" s="285"/>
      <c r="S327" s="282"/>
      <c r="T327" s="282"/>
      <c r="U327" s="282"/>
      <c r="V327" s="279"/>
      <c r="W327" s="237">
        <f>IF(R327="","",VLOOKUP(R327,Hormel!$AF$8:$AL$31,W$6))*2</f>
        <v>0</v>
      </c>
      <c r="X327" s="237">
        <f>IF(S327="","",VLOOKUP(S327,Hormel!$AF$8:$AL$31,X$6))*2</f>
        <v>0</v>
      </c>
      <c r="Y327" s="237">
        <f>IF(T327="","",VLOOKUP(T327,Hormel!$AF$8:$AL$31,Y$6))*2</f>
        <v>0</v>
      </c>
      <c r="Z327" s="237">
        <f>IF(U327="","",VLOOKUP(U327,Hormel!$AF$8:$AL$31,Z$6))*2</f>
        <v>0</v>
      </c>
      <c r="AA327" s="237">
        <f>IF(V327="","",VLOOKUP(V327,Hormel!$AF$8:$AL$31,AA$6))*2</f>
        <v>0</v>
      </c>
      <c r="AB327" s="362">
        <v>0</v>
      </c>
      <c r="AC327" s="359">
        <v>0</v>
      </c>
      <c r="AD327" s="359">
        <v>0</v>
      </c>
      <c r="AE327" s="135">
        <v>0</v>
      </c>
      <c r="AF327" s="135">
        <v>0</v>
      </c>
      <c r="AG327" s="223">
        <f t="shared" si="13"/>
        <v>0</v>
      </c>
      <c r="AH327" s="196">
        <f t="shared" si="14"/>
        <v>0</v>
      </c>
      <c r="AI327" s="196"/>
      <c r="AJ327" s="261" t="s">
        <v>253</v>
      </c>
      <c r="AK327" s="196">
        <f>'Team Rank Work'!$AO83</f>
        <v>0</v>
      </c>
      <c r="AL327" s="233">
        <v>802</v>
      </c>
    </row>
    <row r="328" spans="1:38" s="29" customFormat="1" ht="13.5" customHeight="1" hidden="1">
      <c r="A328" s="189"/>
      <c r="B328" s="188"/>
      <c r="C328" s="257">
        <f>IF(D328="","",IF(C326="","",C326))</f>
      </c>
      <c r="D328" s="72"/>
      <c r="E328" s="192" t="s">
        <v>585</v>
      </c>
      <c r="F328" s="299"/>
      <c r="G328" s="135"/>
      <c r="H328" s="135"/>
      <c r="I328" s="135"/>
      <c r="J328" s="135"/>
      <c r="K328" s="135"/>
      <c r="L328" s="272"/>
      <c r="M328" s="272"/>
      <c r="N328" s="272"/>
      <c r="O328" s="272"/>
      <c r="P328" s="279"/>
      <c r="Q328" s="194">
        <f t="shared" si="12"/>
        <v>0</v>
      </c>
      <c r="R328" s="285"/>
      <c r="S328" s="282"/>
      <c r="T328" s="282"/>
      <c r="U328" s="282"/>
      <c r="V328" s="279"/>
      <c r="W328" s="237">
        <f>IF(R328="","",VLOOKUP(R328,Hormel!$AF$8:$AL$31,W$6))*2</f>
        <v>0</v>
      </c>
      <c r="X328" s="237">
        <f>IF(S328="","",VLOOKUP(S328,Hormel!$AF$8:$AL$31,X$6))*2</f>
        <v>0</v>
      </c>
      <c r="Y328" s="237">
        <f>IF(T328="","",VLOOKUP(T328,Hormel!$AF$8:$AL$31,Y$6))*2</f>
        <v>0</v>
      </c>
      <c r="Z328" s="237">
        <f>IF(U328="","",VLOOKUP(U328,Hormel!$AF$8:$AL$31,Z$6))*2</f>
        <v>0</v>
      </c>
      <c r="AA328" s="237">
        <f>IF(V328="","",VLOOKUP(V328,Hormel!$AF$8:$AL$31,AA$6))*2</f>
        <v>0</v>
      </c>
      <c r="AB328" s="362">
        <v>0</v>
      </c>
      <c r="AC328" s="359">
        <v>0</v>
      </c>
      <c r="AD328" s="359">
        <v>0</v>
      </c>
      <c r="AE328" s="135">
        <v>0</v>
      </c>
      <c r="AF328" s="135">
        <v>0</v>
      </c>
      <c r="AG328" s="223">
        <f t="shared" si="13"/>
        <v>0</v>
      </c>
      <c r="AH328" s="196">
        <f t="shared" si="14"/>
        <v>0</v>
      </c>
      <c r="AI328" s="196"/>
      <c r="AJ328" s="261" t="s">
        <v>257</v>
      </c>
      <c r="AK328" s="196">
        <f>'Team Rank Work'!$AP83</f>
        <v>0</v>
      </c>
      <c r="AL328" s="233">
        <v>803</v>
      </c>
    </row>
    <row r="329" spans="1:38" s="29" customFormat="1" ht="13.5" customHeight="1" hidden="1" thickBot="1">
      <c r="A329" s="189"/>
      <c r="B329" s="190"/>
      <c r="C329" s="258">
        <f>IF(D329="","",IF(C326="","",C326))</f>
      </c>
      <c r="D329" s="73"/>
      <c r="E329" s="193" t="s">
        <v>586</v>
      </c>
      <c r="F329" s="300"/>
      <c r="G329" s="136"/>
      <c r="H329" s="136"/>
      <c r="I329" s="136"/>
      <c r="J329" s="136"/>
      <c r="K329" s="136"/>
      <c r="L329" s="273"/>
      <c r="M329" s="273"/>
      <c r="N329" s="273"/>
      <c r="O329" s="273"/>
      <c r="P329" s="280"/>
      <c r="Q329" s="195">
        <f t="shared" si="12"/>
        <v>0</v>
      </c>
      <c r="R329" s="286"/>
      <c r="S329" s="287"/>
      <c r="T329" s="287"/>
      <c r="U329" s="287"/>
      <c r="V329" s="280"/>
      <c r="W329" s="238">
        <f>IF(R329="","",VLOOKUP(R329,Hormel!$AF$8:$AL$31,W$6))*2</f>
        <v>0</v>
      </c>
      <c r="X329" s="238">
        <f>IF(S329="","",VLOOKUP(S329,Hormel!$AF$8:$AL$31,X$6))*2</f>
        <v>0</v>
      </c>
      <c r="Y329" s="238">
        <f>IF(T329="","",VLOOKUP(T329,Hormel!$AF$8:$AL$31,Y$6))*2</f>
        <v>0</v>
      </c>
      <c r="Z329" s="238">
        <f>IF(U329="","",VLOOKUP(U329,Hormel!$AF$8:$AL$31,Z$6))*2</f>
        <v>0</v>
      </c>
      <c r="AA329" s="238">
        <f>IF(V329="","",VLOOKUP(V329,Hormel!$AF$8:$AL$31,AA$6))*2</f>
        <v>0</v>
      </c>
      <c r="AB329" s="363">
        <v>0</v>
      </c>
      <c r="AC329" s="360">
        <v>0</v>
      </c>
      <c r="AD329" s="360">
        <v>0</v>
      </c>
      <c r="AE329" s="136">
        <v>0</v>
      </c>
      <c r="AF329" s="136">
        <v>0</v>
      </c>
      <c r="AG329" s="224">
        <f t="shared" si="13"/>
        <v>0</v>
      </c>
      <c r="AH329" s="197">
        <f t="shared" si="14"/>
        <v>0</v>
      </c>
      <c r="AI329" s="197"/>
      <c r="AJ329" s="197" t="s">
        <v>27</v>
      </c>
      <c r="AK329" s="197">
        <f>'Team Rank Work'!$AQ83</f>
        <v>0</v>
      </c>
      <c r="AL329" s="234">
        <v>804</v>
      </c>
    </row>
    <row r="330" spans="1:40" s="29" customFormat="1" ht="13.5" customHeight="1" hidden="1">
      <c r="A330" s="189">
        <f>A326+1</f>
        <v>180</v>
      </c>
      <c r="B330" s="242" t="s">
        <v>155</v>
      </c>
      <c r="C330" s="271"/>
      <c r="D330" s="243"/>
      <c r="E330" s="244" t="s">
        <v>587</v>
      </c>
      <c r="F330" s="301"/>
      <c r="G330" s="245"/>
      <c r="H330" s="245"/>
      <c r="I330" s="245"/>
      <c r="J330" s="245"/>
      <c r="K330" s="245"/>
      <c r="L330" s="274"/>
      <c r="M330" s="274"/>
      <c r="N330" s="274"/>
      <c r="O330" s="274"/>
      <c r="P330" s="281"/>
      <c r="Q330" s="246">
        <f aca="true" t="shared" si="15" ref="Q330:Q393">SUM(N330:P330)</f>
        <v>0</v>
      </c>
      <c r="R330" s="288"/>
      <c r="S330" s="289"/>
      <c r="T330" s="289"/>
      <c r="U330" s="289"/>
      <c r="V330" s="281"/>
      <c r="W330" s="239">
        <f>IF(R330="","",VLOOKUP(R330,Hormel!$AF$8:$AL$31,W$6))*2</f>
        <v>0</v>
      </c>
      <c r="X330" s="239">
        <f>IF(S330="","",VLOOKUP(S330,Hormel!$AF$8:$AL$31,X$6))*2</f>
        <v>0</v>
      </c>
      <c r="Y330" s="239">
        <f>IF(T330="","",VLOOKUP(T330,Hormel!$AF$8:$AL$31,Y$6))*2</f>
        <v>0</v>
      </c>
      <c r="Z330" s="239">
        <f>IF(U330="","",VLOOKUP(U330,Hormel!$AF$8:$AL$31,Z$6))*2</f>
        <v>0</v>
      </c>
      <c r="AA330" s="239">
        <f>IF(V330="","",VLOOKUP(V330,Hormel!$AF$8:$AL$31,AA$6))*2</f>
        <v>0</v>
      </c>
      <c r="AB330" s="364">
        <v>0</v>
      </c>
      <c r="AC330" s="361">
        <v>0</v>
      </c>
      <c r="AD330" s="361">
        <v>0</v>
      </c>
      <c r="AE330" s="245">
        <v>0</v>
      </c>
      <c r="AF330" s="245">
        <v>0</v>
      </c>
      <c r="AG330" s="247">
        <f aca="true" t="shared" si="16" ref="AG330:AG393">COUNTIF(F330:P330,"=100")+COUNTIF(AB330:AF330,"=100")</f>
        <v>0</v>
      </c>
      <c r="AH330" s="248">
        <f aca="true" t="shared" si="17" ref="AH330:AH393">SUM(F330:P330)+SUM(AB330:AF330)</f>
        <v>0</v>
      </c>
      <c r="AI330" s="249"/>
      <c r="AJ330" s="196"/>
      <c r="AK330" s="248"/>
      <c r="AL330" s="233">
        <v>811</v>
      </c>
      <c r="AN330" s="29">
        <f>IF(C330&lt;&gt;"",1,0)</f>
        <v>0</v>
      </c>
    </row>
    <row r="331" spans="1:38" s="29" customFormat="1" ht="13.5" customHeight="1" hidden="1">
      <c r="A331" s="189"/>
      <c r="B331" s="188"/>
      <c r="C331" s="257">
        <f>IF(D331="","",IF(C330="","",C330))</f>
      </c>
      <c r="D331" s="72"/>
      <c r="E331" s="192" t="s">
        <v>588</v>
      </c>
      <c r="F331" s="299"/>
      <c r="G331" s="135"/>
      <c r="H331" s="135"/>
      <c r="I331" s="135"/>
      <c r="J331" s="135"/>
      <c r="K331" s="135"/>
      <c r="L331" s="272"/>
      <c r="M331" s="272"/>
      <c r="N331" s="272"/>
      <c r="O331" s="272"/>
      <c r="P331" s="279"/>
      <c r="Q331" s="194">
        <f t="shared" si="15"/>
        <v>0</v>
      </c>
      <c r="R331" s="285"/>
      <c r="S331" s="272"/>
      <c r="T331" s="282"/>
      <c r="U331" s="282"/>
      <c r="V331" s="279"/>
      <c r="W331" s="237">
        <f>IF(R331="","",VLOOKUP(R331,Hormel!$AF$8:$AL$31,W$6))*2</f>
        <v>0</v>
      </c>
      <c r="X331" s="237">
        <f>IF(S331="","",VLOOKUP(S331,Hormel!$AF$8:$AL$31,X$6))*2</f>
        <v>0</v>
      </c>
      <c r="Y331" s="237">
        <f>IF(T331="","",VLOOKUP(T331,Hormel!$AF$8:$AL$31,Y$6))*2</f>
        <v>0</v>
      </c>
      <c r="Z331" s="237">
        <f>IF(U331="","",VLOOKUP(U331,Hormel!$AF$8:$AL$31,Z$6))*2</f>
        <v>0</v>
      </c>
      <c r="AA331" s="237">
        <f>IF(V331="","",VLOOKUP(V331,Hormel!$AF$8:$AL$31,AA$6))*2</f>
        <v>0</v>
      </c>
      <c r="AB331" s="362">
        <v>0</v>
      </c>
      <c r="AC331" s="359">
        <v>0</v>
      </c>
      <c r="AD331" s="359">
        <v>0</v>
      </c>
      <c r="AE331" s="135">
        <v>0</v>
      </c>
      <c r="AF331" s="135">
        <v>0</v>
      </c>
      <c r="AG331" s="223">
        <f t="shared" si="16"/>
        <v>0</v>
      </c>
      <c r="AH331" s="196">
        <f t="shared" si="17"/>
        <v>0</v>
      </c>
      <c r="AI331" s="196"/>
      <c r="AJ331" s="261" t="s">
        <v>253</v>
      </c>
      <c r="AK331" s="196">
        <f>'Team Rank Work'!$AO84</f>
        <v>0</v>
      </c>
      <c r="AL331" s="233">
        <v>812</v>
      </c>
    </row>
    <row r="332" spans="1:38" s="29" customFormat="1" ht="13.5" customHeight="1" hidden="1">
      <c r="A332" s="189"/>
      <c r="B332" s="188"/>
      <c r="C332" s="257">
        <f>IF(D332="","",IF(C330="","",C330))</f>
      </c>
      <c r="D332" s="72"/>
      <c r="E332" s="192" t="s">
        <v>589</v>
      </c>
      <c r="F332" s="299"/>
      <c r="G332" s="135"/>
      <c r="H332" s="135"/>
      <c r="I332" s="135"/>
      <c r="J332" s="135"/>
      <c r="K332" s="135"/>
      <c r="L332" s="272"/>
      <c r="M332" s="272"/>
      <c r="N332" s="272"/>
      <c r="O332" s="272"/>
      <c r="P332" s="279"/>
      <c r="Q332" s="194">
        <f t="shared" si="15"/>
        <v>0</v>
      </c>
      <c r="R332" s="285"/>
      <c r="S332" s="272"/>
      <c r="T332" s="282"/>
      <c r="U332" s="282"/>
      <c r="V332" s="279"/>
      <c r="W332" s="237">
        <f>IF(R332="","",VLOOKUP(R332,Hormel!$AF$8:$AL$31,W$6))*2</f>
        <v>0</v>
      </c>
      <c r="X332" s="237">
        <f>IF(S332="","",VLOOKUP(S332,Hormel!$AF$8:$AL$31,X$6))*2</f>
        <v>0</v>
      </c>
      <c r="Y332" s="237">
        <f>IF(T332="","",VLOOKUP(T332,Hormel!$AF$8:$AL$31,Y$6))*2</f>
        <v>0</v>
      </c>
      <c r="Z332" s="237">
        <f>IF(U332="","",VLOOKUP(U332,Hormel!$AF$8:$AL$31,Z$6))*2</f>
        <v>0</v>
      </c>
      <c r="AA332" s="237">
        <f>IF(V332="","",VLOOKUP(V332,Hormel!$AF$8:$AL$31,AA$6))*2</f>
        <v>0</v>
      </c>
      <c r="AB332" s="362">
        <v>0</v>
      </c>
      <c r="AC332" s="359">
        <v>0</v>
      </c>
      <c r="AD332" s="359">
        <v>0</v>
      </c>
      <c r="AE332" s="135">
        <v>0</v>
      </c>
      <c r="AF332" s="135">
        <v>0</v>
      </c>
      <c r="AG332" s="223">
        <f t="shared" si="16"/>
        <v>0</v>
      </c>
      <c r="AH332" s="196">
        <f t="shared" si="17"/>
        <v>0</v>
      </c>
      <c r="AI332" s="196"/>
      <c r="AJ332" s="261" t="s">
        <v>257</v>
      </c>
      <c r="AK332" s="196">
        <f>'Team Rank Work'!$AP84</f>
        <v>0</v>
      </c>
      <c r="AL332" s="233">
        <v>813</v>
      </c>
    </row>
    <row r="333" spans="1:38" s="29" customFormat="1" ht="13.5" customHeight="1" hidden="1">
      <c r="A333" s="189"/>
      <c r="B333" s="190"/>
      <c r="C333" s="258">
        <f>IF(D333="","",IF(C330="","",C330))</f>
      </c>
      <c r="D333" s="73"/>
      <c r="E333" s="193" t="s">
        <v>590</v>
      </c>
      <c r="F333" s="300"/>
      <c r="G333" s="136"/>
      <c r="H333" s="136"/>
      <c r="I333" s="136"/>
      <c r="J333" s="136"/>
      <c r="K333" s="136"/>
      <c r="L333" s="273"/>
      <c r="M333" s="273"/>
      <c r="N333" s="273"/>
      <c r="O333" s="273"/>
      <c r="P333" s="280"/>
      <c r="Q333" s="195">
        <f t="shared" si="15"/>
        <v>0</v>
      </c>
      <c r="R333" s="286"/>
      <c r="S333" s="273"/>
      <c r="T333" s="287"/>
      <c r="U333" s="287"/>
      <c r="V333" s="280"/>
      <c r="W333" s="238">
        <f>IF(R333="","",VLOOKUP(R333,Hormel!$AF$8:$AL$31,W$6))*2</f>
        <v>0</v>
      </c>
      <c r="X333" s="238">
        <f>IF(S333="","",VLOOKUP(S333,Hormel!$AF$8:$AL$31,X$6))*2</f>
        <v>0</v>
      </c>
      <c r="Y333" s="238">
        <f>IF(T333="","",VLOOKUP(T333,Hormel!$AF$8:$AL$31,Y$6))*2</f>
        <v>0</v>
      </c>
      <c r="Z333" s="238">
        <f>IF(U333="","",VLOOKUP(U333,Hormel!$AF$8:$AL$31,Z$6))*2</f>
        <v>0</v>
      </c>
      <c r="AA333" s="238">
        <f>IF(V333="","",VLOOKUP(V333,Hormel!$AF$8:$AL$31,AA$6))*2</f>
        <v>0</v>
      </c>
      <c r="AB333" s="363">
        <v>0</v>
      </c>
      <c r="AC333" s="360">
        <v>0</v>
      </c>
      <c r="AD333" s="360">
        <v>0</v>
      </c>
      <c r="AE333" s="136">
        <v>0</v>
      </c>
      <c r="AF333" s="136">
        <v>0</v>
      </c>
      <c r="AG333" s="224">
        <f t="shared" si="16"/>
        <v>0</v>
      </c>
      <c r="AH333" s="197">
        <f t="shared" si="17"/>
        <v>0</v>
      </c>
      <c r="AI333" s="197"/>
      <c r="AJ333" s="197" t="s">
        <v>27</v>
      </c>
      <c r="AK333" s="197">
        <f>'Team Rank Work'!$AQ84</f>
        <v>0</v>
      </c>
      <c r="AL333" s="234">
        <v>814</v>
      </c>
    </row>
    <row r="334" spans="1:40" s="29" customFormat="1" ht="13.5" customHeight="1" hidden="1">
      <c r="A334" s="189">
        <f>A330+1</f>
        <v>181</v>
      </c>
      <c r="B334" s="242" t="s">
        <v>156</v>
      </c>
      <c r="C334" s="270"/>
      <c r="D334" s="243"/>
      <c r="E334" s="244" t="s">
        <v>591</v>
      </c>
      <c r="F334" s="301"/>
      <c r="G334" s="245"/>
      <c r="H334" s="245"/>
      <c r="I334" s="245"/>
      <c r="J334" s="245"/>
      <c r="K334" s="245"/>
      <c r="L334" s="274"/>
      <c r="M334" s="274"/>
      <c r="N334" s="274"/>
      <c r="O334" s="274"/>
      <c r="P334" s="281"/>
      <c r="Q334" s="246">
        <f t="shared" si="15"/>
        <v>0</v>
      </c>
      <c r="R334" s="288"/>
      <c r="S334" s="274"/>
      <c r="T334" s="289"/>
      <c r="U334" s="289"/>
      <c r="V334" s="281"/>
      <c r="W334" s="239">
        <f>IF(R334="","",VLOOKUP(R334,Hormel!$AF$8:$AL$31,W$6))*2</f>
        <v>0</v>
      </c>
      <c r="X334" s="239">
        <f>IF(S334="","",VLOOKUP(S334,Hormel!$AF$8:$AL$31,X$6))*2</f>
        <v>0</v>
      </c>
      <c r="Y334" s="239">
        <f>IF(T334="","",VLOOKUP(T334,Hormel!$AF$8:$AL$31,Y$6))*2</f>
        <v>0</v>
      </c>
      <c r="Z334" s="239">
        <f>IF(U334="","",VLOOKUP(U334,Hormel!$AF$8:$AL$31,Z$6))*2</f>
        <v>0</v>
      </c>
      <c r="AA334" s="239">
        <f>IF(V334="","",VLOOKUP(V334,Hormel!$AF$8:$AL$31,AA$6))*2</f>
        <v>0</v>
      </c>
      <c r="AB334" s="364">
        <v>0</v>
      </c>
      <c r="AC334" s="361">
        <v>0</v>
      </c>
      <c r="AD334" s="361">
        <v>0</v>
      </c>
      <c r="AE334" s="245">
        <v>0</v>
      </c>
      <c r="AF334" s="245">
        <v>0</v>
      </c>
      <c r="AG334" s="247">
        <f t="shared" si="16"/>
        <v>0</v>
      </c>
      <c r="AH334" s="248">
        <f t="shared" si="17"/>
        <v>0</v>
      </c>
      <c r="AI334" s="249"/>
      <c r="AJ334" s="196"/>
      <c r="AK334" s="248"/>
      <c r="AL334" s="233">
        <v>821</v>
      </c>
      <c r="AN334" s="29">
        <f>IF(C334&lt;&gt;"",1,0)</f>
        <v>0</v>
      </c>
    </row>
    <row r="335" spans="1:38" s="29" customFormat="1" ht="13.5" customHeight="1" hidden="1">
      <c r="A335" s="189"/>
      <c r="B335" s="188"/>
      <c r="C335" s="257">
        <f>IF(D335="","",IF(C334="","",C334))</f>
      </c>
      <c r="D335" s="72"/>
      <c r="E335" s="192" t="s">
        <v>592</v>
      </c>
      <c r="F335" s="299"/>
      <c r="G335" s="135"/>
      <c r="H335" s="135"/>
      <c r="I335" s="135"/>
      <c r="J335" s="135"/>
      <c r="K335" s="135"/>
      <c r="L335" s="272"/>
      <c r="M335" s="272"/>
      <c r="N335" s="272"/>
      <c r="O335" s="272"/>
      <c r="P335" s="279"/>
      <c r="Q335" s="194">
        <f t="shared" si="15"/>
        <v>0</v>
      </c>
      <c r="R335" s="285"/>
      <c r="S335" s="272"/>
      <c r="T335" s="282"/>
      <c r="U335" s="282"/>
      <c r="V335" s="279"/>
      <c r="W335" s="237">
        <f>IF(R335="","",VLOOKUP(R335,Hormel!$AF$8:$AL$31,W$6))*2</f>
        <v>0</v>
      </c>
      <c r="X335" s="237">
        <f>IF(S335="","",VLOOKUP(S335,Hormel!$AF$8:$AL$31,X$6))*2</f>
        <v>0</v>
      </c>
      <c r="Y335" s="237">
        <f>IF(T335="","",VLOOKUP(T335,Hormel!$AF$8:$AL$31,Y$6))*2</f>
        <v>0</v>
      </c>
      <c r="Z335" s="237">
        <f>IF(U335="","",VLOOKUP(U335,Hormel!$AF$8:$AL$31,Z$6))*2</f>
        <v>0</v>
      </c>
      <c r="AA335" s="237">
        <f>IF(V335="","",VLOOKUP(V335,Hormel!$AF$8:$AL$31,AA$6))*2</f>
        <v>0</v>
      </c>
      <c r="AB335" s="362">
        <v>0</v>
      </c>
      <c r="AC335" s="359">
        <v>0</v>
      </c>
      <c r="AD335" s="359">
        <v>0</v>
      </c>
      <c r="AE335" s="135">
        <v>0</v>
      </c>
      <c r="AF335" s="135">
        <v>0</v>
      </c>
      <c r="AG335" s="223">
        <f t="shared" si="16"/>
        <v>0</v>
      </c>
      <c r="AH335" s="196">
        <f t="shared" si="17"/>
        <v>0</v>
      </c>
      <c r="AI335" s="196"/>
      <c r="AJ335" s="261" t="s">
        <v>253</v>
      </c>
      <c r="AK335" s="196">
        <f>'Team Rank Work'!$AO85</f>
        <v>0</v>
      </c>
      <c r="AL335" s="233">
        <v>822</v>
      </c>
    </row>
    <row r="336" spans="1:38" s="29" customFormat="1" ht="13.5" customHeight="1" hidden="1">
      <c r="A336" s="189"/>
      <c r="B336" s="188"/>
      <c r="C336" s="257">
        <f>IF(D336="","",IF(C334="","",C334))</f>
      </c>
      <c r="D336" s="72"/>
      <c r="E336" s="192" t="s">
        <v>593</v>
      </c>
      <c r="F336" s="299"/>
      <c r="G336" s="135"/>
      <c r="H336" s="135"/>
      <c r="I336" s="135"/>
      <c r="J336" s="135"/>
      <c r="K336" s="135"/>
      <c r="L336" s="272"/>
      <c r="M336" s="272"/>
      <c r="N336" s="272"/>
      <c r="O336" s="272"/>
      <c r="P336" s="279"/>
      <c r="Q336" s="194">
        <f t="shared" si="15"/>
        <v>0</v>
      </c>
      <c r="R336" s="285"/>
      <c r="S336" s="272"/>
      <c r="T336" s="282"/>
      <c r="U336" s="282"/>
      <c r="V336" s="279"/>
      <c r="W336" s="237">
        <f>IF(R336="","",VLOOKUP(R336,Hormel!$AF$8:$AL$31,W$6))*2</f>
        <v>0</v>
      </c>
      <c r="X336" s="237">
        <f>IF(S336="","",VLOOKUP(S336,Hormel!$AF$8:$AL$31,X$6))*2</f>
        <v>0</v>
      </c>
      <c r="Y336" s="237">
        <f>IF(T336="","",VLOOKUP(T336,Hormel!$AF$8:$AL$31,Y$6))*2</f>
        <v>0</v>
      </c>
      <c r="Z336" s="237">
        <f>IF(U336="","",VLOOKUP(U336,Hormel!$AF$8:$AL$31,Z$6))*2</f>
        <v>0</v>
      </c>
      <c r="AA336" s="237">
        <f>IF(V336="","",VLOOKUP(V336,Hormel!$AF$8:$AL$31,AA$6))*2</f>
        <v>0</v>
      </c>
      <c r="AB336" s="362">
        <v>0</v>
      </c>
      <c r="AC336" s="359">
        <v>0</v>
      </c>
      <c r="AD336" s="359">
        <v>0</v>
      </c>
      <c r="AE336" s="135">
        <v>0</v>
      </c>
      <c r="AF336" s="135">
        <v>0</v>
      </c>
      <c r="AG336" s="223">
        <f t="shared" si="16"/>
        <v>0</v>
      </c>
      <c r="AH336" s="196">
        <f t="shared" si="17"/>
        <v>0</v>
      </c>
      <c r="AI336" s="196"/>
      <c r="AJ336" s="261" t="s">
        <v>257</v>
      </c>
      <c r="AK336" s="196">
        <f>'Team Rank Work'!$AP85</f>
        <v>0</v>
      </c>
      <c r="AL336" s="233">
        <v>823</v>
      </c>
    </row>
    <row r="337" spans="1:38" s="29" customFormat="1" ht="13.5" customHeight="1" hidden="1">
      <c r="A337" s="189"/>
      <c r="B337" s="190"/>
      <c r="C337" s="258">
        <f>IF(D337="","",IF(C334="","",C334))</f>
      </c>
      <c r="D337" s="73"/>
      <c r="E337" s="193" t="s">
        <v>594</v>
      </c>
      <c r="F337" s="300"/>
      <c r="G337" s="136"/>
      <c r="H337" s="136"/>
      <c r="I337" s="136"/>
      <c r="J337" s="136"/>
      <c r="K337" s="136"/>
      <c r="L337" s="273"/>
      <c r="M337" s="273"/>
      <c r="N337" s="273"/>
      <c r="O337" s="273"/>
      <c r="P337" s="280"/>
      <c r="Q337" s="195">
        <f t="shared" si="15"/>
        <v>0</v>
      </c>
      <c r="R337" s="286"/>
      <c r="S337" s="273"/>
      <c r="T337" s="287"/>
      <c r="U337" s="287"/>
      <c r="V337" s="280"/>
      <c r="W337" s="238">
        <f>IF(R337="","",VLOOKUP(R337,Hormel!$AF$8:$AL$31,W$6))*2</f>
        <v>0</v>
      </c>
      <c r="X337" s="238">
        <f>IF(S337="","",VLOOKUP(S337,Hormel!$AF$8:$AL$31,X$6))*2</f>
        <v>0</v>
      </c>
      <c r="Y337" s="238">
        <f>IF(T337="","",VLOOKUP(T337,Hormel!$AF$8:$AL$31,Y$6))*2</f>
        <v>0</v>
      </c>
      <c r="Z337" s="238">
        <f>IF(U337="","",VLOOKUP(U337,Hormel!$AF$8:$AL$31,Z$6))*2</f>
        <v>0</v>
      </c>
      <c r="AA337" s="238">
        <f>IF(V337="","",VLOOKUP(V337,Hormel!$AF$8:$AL$31,AA$6))*2</f>
        <v>0</v>
      </c>
      <c r="AB337" s="363">
        <v>0</v>
      </c>
      <c r="AC337" s="360">
        <v>0</v>
      </c>
      <c r="AD337" s="360">
        <v>0</v>
      </c>
      <c r="AE337" s="136">
        <v>0</v>
      </c>
      <c r="AF337" s="136">
        <v>0</v>
      </c>
      <c r="AG337" s="224">
        <f t="shared" si="16"/>
        <v>0</v>
      </c>
      <c r="AH337" s="197">
        <f t="shared" si="17"/>
        <v>0</v>
      </c>
      <c r="AI337" s="197"/>
      <c r="AJ337" s="197" t="s">
        <v>27</v>
      </c>
      <c r="AK337" s="197">
        <f>'Team Rank Work'!$AQ85</f>
        <v>0</v>
      </c>
      <c r="AL337" s="234">
        <v>824</v>
      </c>
    </row>
    <row r="338" spans="1:40" s="29" customFormat="1" ht="13.5" customHeight="1" hidden="1">
      <c r="A338" s="189">
        <f>A334+1</f>
        <v>182</v>
      </c>
      <c r="B338" s="242" t="s">
        <v>157</v>
      </c>
      <c r="C338" s="270"/>
      <c r="D338" s="243"/>
      <c r="E338" s="244" t="s">
        <v>595</v>
      </c>
      <c r="F338" s="301"/>
      <c r="G338" s="245"/>
      <c r="H338" s="245"/>
      <c r="I338" s="245"/>
      <c r="J338" s="245"/>
      <c r="K338" s="245"/>
      <c r="L338" s="274"/>
      <c r="M338" s="274"/>
      <c r="N338" s="274"/>
      <c r="O338" s="274"/>
      <c r="P338" s="281"/>
      <c r="Q338" s="246">
        <f t="shared" si="15"/>
        <v>0</v>
      </c>
      <c r="R338" s="288"/>
      <c r="S338" s="274"/>
      <c r="T338" s="289"/>
      <c r="U338" s="289"/>
      <c r="V338" s="281"/>
      <c r="W338" s="239">
        <f>IF(R338="","",VLOOKUP(R338,Hormel!$AF$8:$AL$31,W$6))*2</f>
        <v>0</v>
      </c>
      <c r="X338" s="239">
        <f>IF(S338="","",VLOOKUP(S338,Hormel!$AF$8:$AL$31,X$6))*2</f>
        <v>0</v>
      </c>
      <c r="Y338" s="239">
        <f>IF(T338="","",VLOOKUP(T338,Hormel!$AF$8:$AL$31,Y$6))*2</f>
        <v>0</v>
      </c>
      <c r="Z338" s="239">
        <f>IF(U338="","",VLOOKUP(U338,Hormel!$AF$8:$AL$31,Z$6))*2</f>
        <v>0</v>
      </c>
      <c r="AA338" s="239">
        <f>IF(V338="","",VLOOKUP(V338,Hormel!$AF$8:$AL$31,AA$6))*2</f>
        <v>0</v>
      </c>
      <c r="AB338" s="364">
        <v>0</v>
      </c>
      <c r="AC338" s="361">
        <v>0</v>
      </c>
      <c r="AD338" s="361">
        <v>0</v>
      </c>
      <c r="AE338" s="245">
        <v>0</v>
      </c>
      <c r="AF338" s="245">
        <v>0</v>
      </c>
      <c r="AG338" s="247">
        <f t="shared" si="16"/>
        <v>0</v>
      </c>
      <c r="AH338" s="248">
        <f t="shared" si="17"/>
        <v>0</v>
      </c>
      <c r="AI338" s="249"/>
      <c r="AJ338" s="196"/>
      <c r="AK338" s="248"/>
      <c r="AL338" s="233">
        <v>831</v>
      </c>
      <c r="AN338" s="29">
        <f>IF(C338&lt;&gt;"",1,0)</f>
        <v>0</v>
      </c>
    </row>
    <row r="339" spans="1:38" s="29" customFormat="1" ht="13.5" customHeight="1" hidden="1">
      <c r="A339" s="189"/>
      <c r="B339" s="188"/>
      <c r="C339" s="257">
        <f>IF(D339="","",IF(C338="","",C338))</f>
      </c>
      <c r="D339" s="72"/>
      <c r="E339" s="192" t="s">
        <v>596</v>
      </c>
      <c r="F339" s="299"/>
      <c r="G339" s="135"/>
      <c r="H339" s="135"/>
      <c r="I339" s="135"/>
      <c r="J339" s="135"/>
      <c r="K339" s="135"/>
      <c r="L339" s="272"/>
      <c r="M339" s="272"/>
      <c r="N339" s="272"/>
      <c r="O339" s="272"/>
      <c r="P339" s="279"/>
      <c r="Q339" s="194">
        <f t="shared" si="15"/>
        <v>0</v>
      </c>
      <c r="R339" s="285"/>
      <c r="S339" s="272"/>
      <c r="T339" s="282"/>
      <c r="U339" s="282"/>
      <c r="V339" s="279"/>
      <c r="W339" s="237">
        <f>IF(R339="","",VLOOKUP(R339,Hormel!$AF$8:$AL$31,W$6))*2</f>
        <v>0</v>
      </c>
      <c r="X339" s="237">
        <f>IF(S339="","",VLOOKUP(S339,Hormel!$AF$8:$AL$31,X$6))*2</f>
        <v>0</v>
      </c>
      <c r="Y339" s="237">
        <f>IF(T339="","",VLOOKUP(T339,Hormel!$AF$8:$AL$31,Y$6))*2</f>
        <v>0</v>
      </c>
      <c r="Z339" s="237">
        <f>IF(U339="","",VLOOKUP(U339,Hormel!$AF$8:$AL$31,Z$6))*2</f>
        <v>0</v>
      </c>
      <c r="AA339" s="237">
        <f>IF(V339="","",VLOOKUP(V339,Hormel!$AF$8:$AL$31,AA$6))*2</f>
        <v>0</v>
      </c>
      <c r="AB339" s="362">
        <v>0</v>
      </c>
      <c r="AC339" s="359">
        <v>0</v>
      </c>
      <c r="AD339" s="359">
        <v>0</v>
      </c>
      <c r="AE339" s="135">
        <v>0</v>
      </c>
      <c r="AF339" s="135">
        <v>0</v>
      </c>
      <c r="AG339" s="223">
        <f t="shared" si="16"/>
        <v>0</v>
      </c>
      <c r="AH339" s="196">
        <f t="shared" si="17"/>
        <v>0</v>
      </c>
      <c r="AI339" s="196"/>
      <c r="AJ339" s="261" t="s">
        <v>253</v>
      </c>
      <c r="AK339" s="196">
        <f>'Team Rank Work'!$AO86</f>
        <v>0</v>
      </c>
      <c r="AL339" s="233">
        <v>832</v>
      </c>
    </row>
    <row r="340" spans="1:38" s="29" customFormat="1" ht="13.5" customHeight="1" hidden="1">
      <c r="A340" s="189"/>
      <c r="B340" s="188"/>
      <c r="C340" s="257">
        <f>IF(D340="","",IF(C338="","",C338))</f>
      </c>
      <c r="D340" s="72"/>
      <c r="E340" s="192" t="s">
        <v>597</v>
      </c>
      <c r="F340" s="299"/>
      <c r="G340" s="135"/>
      <c r="H340" s="135"/>
      <c r="I340" s="135"/>
      <c r="J340" s="135"/>
      <c r="K340" s="135"/>
      <c r="L340" s="272"/>
      <c r="M340" s="272"/>
      <c r="N340" s="272"/>
      <c r="O340" s="272"/>
      <c r="P340" s="279"/>
      <c r="Q340" s="194">
        <f t="shared" si="15"/>
        <v>0</v>
      </c>
      <c r="R340" s="285"/>
      <c r="S340" s="272"/>
      <c r="T340" s="282"/>
      <c r="U340" s="282"/>
      <c r="V340" s="279"/>
      <c r="W340" s="237">
        <f>IF(R340="","",VLOOKUP(R340,Hormel!$AF$8:$AL$31,W$6))*2</f>
        <v>0</v>
      </c>
      <c r="X340" s="237">
        <f>IF(S340="","",VLOOKUP(S340,Hormel!$AF$8:$AL$31,X$6))*2</f>
        <v>0</v>
      </c>
      <c r="Y340" s="237">
        <f>IF(T340="","",VLOOKUP(T340,Hormel!$AF$8:$AL$31,Y$6))*2</f>
        <v>0</v>
      </c>
      <c r="Z340" s="237">
        <f>IF(U340="","",VLOOKUP(U340,Hormel!$AF$8:$AL$31,Z$6))*2</f>
        <v>0</v>
      </c>
      <c r="AA340" s="237">
        <f>IF(V340="","",VLOOKUP(V340,Hormel!$AF$8:$AL$31,AA$6))*2</f>
        <v>0</v>
      </c>
      <c r="AB340" s="362">
        <v>0</v>
      </c>
      <c r="AC340" s="359">
        <v>0</v>
      </c>
      <c r="AD340" s="359">
        <v>0</v>
      </c>
      <c r="AE340" s="135">
        <v>0</v>
      </c>
      <c r="AF340" s="135">
        <v>0</v>
      </c>
      <c r="AG340" s="223">
        <f t="shared" si="16"/>
        <v>0</v>
      </c>
      <c r="AH340" s="196">
        <f t="shared" si="17"/>
        <v>0</v>
      </c>
      <c r="AI340" s="196"/>
      <c r="AJ340" s="261" t="s">
        <v>257</v>
      </c>
      <c r="AK340" s="196">
        <f>'Team Rank Work'!$AP86</f>
        <v>0</v>
      </c>
      <c r="AL340" s="233">
        <v>833</v>
      </c>
    </row>
    <row r="341" spans="1:38" s="29" customFormat="1" ht="13.5" customHeight="1" hidden="1" thickBot="1">
      <c r="A341" s="189"/>
      <c r="B341" s="190"/>
      <c r="C341" s="258">
        <f>IF(D341="","",IF(C338="","",C338))</f>
      </c>
      <c r="D341" s="73"/>
      <c r="E341" s="193" t="s">
        <v>598</v>
      </c>
      <c r="F341" s="300"/>
      <c r="G341" s="136"/>
      <c r="H341" s="136"/>
      <c r="I341" s="136"/>
      <c r="J341" s="136"/>
      <c r="K341" s="136"/>
      <c r="L341" s="273"/>
      <c r="M341" s="273"/>
      <c r="N341" s="273"/>
      <c r="O341" s="273"/>
      <c r="P341" s="280"/>
      <c r="Q341" s="195">
        <f t="shared" si="15"/>
        <v>0</v>
      </c>
      <c r="R341" s="286"/>
      <c r="S341" s="273"/>
      <c r="T341" s="287"/>
      <c r="U341" s="287"/>
      <c r="V341" s="280"/>
      <c r="W341" s="238">
        <f>IF(R341="","",VLOOKUP(R341,Hormel!$AF$8:$AL$31,W$6))*2</f>
        <v>0</v>
      </c>
      <c r="X341" s="238">
        <f>IF(S341="","",VLOOKUP(S341,Hormel!$AF$8:$AL$31,X$6))*2</f>
        <v>0</v>
      </c>
      <c r="Y341" s="238">
        <f>IF(T341="","",VLOOKUP(T341,Hormel!$AF$8:$AL$31,Y$6))*2</f>
        <v>0</v>
      </c>
      <c r="Z341" s="238">
        <f>IF(U341="","",VLOOKUP(U341,Hormel!$AF$8:$AL$31,Z$6))*2</f>
        <v>0</v>
      </c>
      <c r="AA341" s="238">
        <f>IF(V341="","",VLOOKUP(V341,Hormel!$AF$8:$AL$31,AA$6))*2</f>
        <v>0</v>
      </c>
      <c r="AB341" s="363">
        <v>0</v>
      </c>
      <c r="AC341" s="360">
        <v>0</v>
      </c>
      <c r="AD341" s="360">
        <v>0</v>
      </c>
      <c r="AE341" s="136">
        <v>0</v>
      </c>
      <c r="AF341" s="136">
        <v>0</v>
      </c>
      <c r="AG341" s="224">
        <f t="shared" si="16"/>
        <v>0</v>
      </c>
      <c r="AH341" s="197">
        <f t="shared" si="17"/>
        <v>0</v>
      </c>
      <c r="AI341" s="197"/>
      <c r="AJ341" s="197" t="s">
        <v>27</v>
      </c>
      <c r="AK341" s="197">
        <f>'Team Rank Work'!$AQ86</f>
        <v>0</v>
      </c>
      <c r="AL341" s="234">
        <v>834</v>
      </c>
    </row>
    <row r="342" spans="1:40" s="29" customFormat="1" ht="13.5" customHeight="1" hidden="1">
      <c r="A342" s="189">
        <f>A338+1</f>
        <v>183</v>
      </c>
      <c r="B342" s="242" t="s">
        <v>158</v>
      </c>
      <c r="C342" s="271"/>
      <c r="D342" s="243"/>
      <c r="E342" s="244" t="s">
        <v>599</v>
      </c>
      <c r="F342" s="301"/>
      <c r="G342" s="245"/>
      <c r="H342" s="245"/>
      <c r="I342" s="245"/>
      <c r="J342" s="245"/>
      <c r="K342" s="245"/>
      <c r="L342" s="274"/>
      <c r="M342" s="274"/>
      <c r="N342" s="274"/>
      <c r="O342" s="274"/>
      <c r="P342" s="275"/>
      <c r="Q342" s="246">
        <f t="shared" si="15"/>
        <v>0</v>
      </c>
      <c r="R342" s="288"/>
      <c r="S342" s="274"/>
      <c r="T342" s="289"/>
      <c r="U342" s="274"/>
      <c r="V342" s="274"/>
      <c r="W342" s="239">
        <f>IF(R342="","",VLOOKUP(R342,Hormel!$AF$8:$AL$31,W$6))*2</f>
        <v>0</v>
      </c>
      <c r="X342" s="239">
        <f>IF(S342="","",VLOOKUP(S342,Hormel!$AF$8:$AL$31,X$6))*2</f>
        <v>0</v>
      </c>
      <c r="Y342" s="239">
        <f>IF(T342="","",VLOOKUP(T342,Hormel!$AF$8:$AL$31,Y$6))*2</f>
        <v>0</v>
      </c>
      <c r="Z342" s="239">
        <f>IF(U342="","",VLOOKUP(U342,Hormel!$AF$8:$AL$31,Z$6))*2</f>
        <v>0</v>
      </c>
      <c r="AA342" s="239">
        <f>IF(V342="","",VLOOKUP(V342,Hormel!$AF$8:$AL$31,AA$6))*2</f>
        <v>0</v>
      </c>
      <c r="AB342" s="364">
        <v>0</v>
      </c>
      <c r="AC342" s="361">
        <v>0</v>
      </c>
      <c r="AD342" s="361">
        <v>0</v>
      </c>
      <c r="AE342" s="245">
        <v>0</v>
      </c>
      <c r="AF342" s="245">
        <v>0</v>
      </c>
      <c r="AG342" s="247">
        <f t="shared" si="16"/>
        <v>0</v>
      </c>
      <c r="AH342" s="248">
        <f t="shared" si="17"/>
        <v>0</v>
      </c>
      <c r="AI342" s="249"/>
      <c r="AJ342" s="196"/>
      <c r="AK342" s="248"/>
      <c r="AL342" s="233">
        <v>841</v>
      </c>
      <c r="AN342" s="29">
        <f>IF(C342&lt;&gt;"",1,0)</f>
        <v>0</v>
      </c>
    </row>
    <row r="343" spans="1:38" s="29" customFormat="1" ht="13.5" customHeight="1" hidden="1">
      <c r="A343" s="189"/>
      <c r="B343" s="188"/>
      <c r="C343" s="257">
        <f>IF(D343="","",IF(C342="","",C342))</f>
      </c>
      <c r="D343" s="72"/>
      <c r="E343" s="192" t="s">
        <v>600</v>
      </c>
      <c r="F343" s="299"/>
      <c r="G343" s="135"/>
      <c r="H343" s="135"/>
      <c r="I343" s="135"/>
      <c r="J343" s="135"/>
      <c r="K343" s="135"/>
      <c r="L343" s="272"/>
      <c r="M343" s="272"/>
      <c r="N343" s="272"/>
      <c r="O343" s="272"/>
      <c r="P343" s="276"/>
      <c r="Q343" s="194">
        <f t="shared" si="15"/>
        <v>0</v>
      </c>
      <c r="R343" s="285"/>
      <c r="S343" s="272"/>
      <c r="T343" s="282"/>
      <c r="U343" s="272"/>
      <c r="V343" s="272"/>
      <c r="W343" s="237">
        <f>IF(R343="","",VLOOKUP(R343,Hormel!$AF$8:$AL$31,W$6))*2</f>
        <v>0</v>
      </c>
      <c r="X343" s="237">
        <f>IF(S343="","",VLOOKUP(S343,Hormel!$AF$8:$AL$31,X$6))*2</f>
        <v>0</v>
      </c>
      <c r="Y343" s="237">
        <f>IF(T343="","",VLOOKUP(T343,Hormel!$AF$8:$AL$31,Y$6))*2</f>
        <v>0</v>
      </c>
      <c r="Z343" s="237">
        <f>IF(U343="","",VLOOKUP(U343,Hormel!$AF$8:$AL$31,Z$6))*2</f>
        <v>0</v>
      </c>
      <c r="AA343" s="237">
        <f>IF(V343="","",VLOOKUP(V343,Hormel!$AF$8:$AL$31,AA$6))*2</f>
        <v>0</v>
      </c>
      <c r="AB343" s="362">
        <v>0</v>
      </c>
      <c r="AC343" s="359">
        <v>0</v>
      </c>
      <c r="AD343" s="359">
        <v>0</v>
      </c>
      <c r="AE343" s="135">
        <v>0</v>
      </c>
      <c r="AF343" s="135">
        <v>0</v>
      </c>
      <c r="AG343" s="223">
        <f t="shared" si="16"/>
        <v>0</v>
      </c>
      <c r="AH343" s="196">
        <f t="shared" si="17"/>
        <v>0</v>
      </c>
      <c r="AI343" s="196"/>
      <c r="AJ343" s="261" t="s">
        <v>253</v>
      </c>
      <c r="AK343" s="196">
        <f>'Team Rank Work'!$AO87</f>
        <v>0</v>
      </c>
      <c r="AL343" s="233">
        <v>842</v>
      </c>
    </row>
    <row r="344" spans="1:38" s="29" customFormat="1" ht="13.5" customHeight="1" hidden="1">
      <c r="A344" s="189"/>
      <c r="B344" s="188"/>
      <c r="C344" s="257">
        <f>IF(D344="","",IF(C342="","",C342))</f>
      </c>
      <c r="D344" s="72"/>
      <c r="E344" s="192" t="s">
        <v>601</v>
      </c>
      <c r="F344" s="299"/>
      <c r="G344" s="135"/>
      <c r="H344" s="135"/>
      <c r="I344" s="135"/>
      <c r="J344" s="135"/>
      <c r="K344" s="135"/>
      <c r="L344" s="272"/>
      <c r="M344" s="272"/>
      <c r="N344" s="272"/>
      <c r="O344" s="272"/>
      <c r="P344" s="276"/>
      <c r="Q344" s="194">
        <f t="shared" si="15"/>
        <v>0</v>
      </c>
      <c r="R344" s="285"/>
      <c r="S344" s="272"/>
      <c r="T344" s="282"/>
      <c r="U344" s="272"/>
      <c r="V344" s="272"/>
      <c r="W344" s="237">
        <f>IF(R344="","",VLOOKUP(R344,Hormel!$AF$8:$AL$31,W$6))*2</f>
        <v>0</v>
      </c>
      <c r="X344" s="237">
        <f>IF(S344="","",VLOOKUP(S344,Hormel!$AF$8:$AL$31,X$6))*2</f>
        <v>0</v>
      </c>
      <c r="Y344" s="237">
        <f>IF(T344="","",VLOOKUP(T344,Hormel!$AF$8:$AL$31,Y$6))*2</f>
        <v>0</v>
      </c>
      <c r="Z344" s="237">
        <f>IF(U344="","",VLOOKUP(U344,Hormel!$AF$8:$AL$31,Z$6))*2</f>
        <v>0</v>
      </c>
      <c r="AA344" s="237">
        <f>IF(V344="","",VLOOKUP(V344,Hormel!$AF$8:$AL$31,AA$6))*2</f>
        <v>0</v>
      </c>
      <c r="AB344" s="362">
        <v>0</v>
      </c>
      <c r="AC344" s="359">
        <v>0</v>
      </c>
      <c r="AD344" s="359">
        <v>0</v>
      </c>
      <c r="AE344" s="135">
        <v>0</v>
      </c>
      <c r="AF344" s="135">
        <v>0</v>
      </c>
      <c r="AG344" s="223">
        <f t="shared" si="16"/>
        <v>0</v>
      </c>
      <c r="AH344" s="196">
        <f t="shared" si="17"/>
        <v>0</v>
      </c>
      <c r="AI344" s="196"/>
      <c r="AJ344" s="261" t="s">
        <v>257</v>
      </c>
      <c r="AK344" s="196">
        <f>'Team Rank Work'!$AP87</f>
        <v>0</v>
      </c>
      <c r="AL344" s="233">
        <v>843</v>
      </c>
    </row>
    <row r="345" spans="1:38" s="29" customFormat="1" ht="13.5" customHeight="1" hidden="1" thickBot="1">
      <c r="A345" s="189"/>
      <c r="B345" s="190"/>
      <c r="C345" s="258">
        <f>IF(D345="","",IF(C342="","",C342))</f>
      </c>
      <c r="D345" s="73"/>
      <c r="E345" s="193" t="s">
        <v>602</v>
      </c>
      <c r="F345" s="300"/>
      <c r="G345" s="136"/>
      <c r="H345" s="136"/>
      <c r="I345" s="136"/>
      <c r="J345" s="136"/>
      <c r="K345" s="136"/>
      <c r="L345" s="273"/>
      <c r="M345" s="273"/>
      <c r="N345" s="273"/>
      <c r="O345" s="273"/>
      <c r="P345" s="277"/>
      <c r="Q345" s="195">
        <f t="shared" si="15"/>
        <v>0</v>
      </c>
      <c r="R345" s="286"/>
      <c r="S345" s="273"/>
      <c r="T345" s="287"/>
      <c r="U345" s="273"/>
      <c r="V345" s="273"/>
      <c r="W345" s="238">
        <f>IF(R345="","",VLOOKUP(R345,Hormel!$AF$8:$AL$31,W$6))*2</f>
        <v>0</v>
      </c>
      <c r="X345" s="238">
        <f>IF(S345="","",VLOOKUP(S345,Hormel!$AF$8:$AL$31,X$6))*2</f>
        <v>0</v>
      </c>
      <c r="Y345" s="238">
        <f>IF(T345="","",VLOOKUP(T345,Hormel!$AF$8:$AL$31,Y$6))*2</f>
        <v>0</v>
      </c>
      <c r="Z345" s="238">
        <f>IF(U345="","",VLOOKUP(U345,Hormel!$AF$8:$AL$31,Z$6))*2</f>
        <v>0</v>
      </c>
      <c r="AA345" s="238">
        <f>IF(V345="","",VLOOKUP(V345,Hormel!$AF$8:$AL$31,AA$6))*2</f>
        <v>0</v>
      </c>
      <c r="AB345" s="363">
        <v>0</v>
      </c>
      <c r="AC345" s="360">
        <v>0</v>
      </c>
      <c r="AD345" s="360">
        <v>0</v>
      </c>
      <c r="AE345" s="136">
        <v>0</v>
      </c>
      <c r="AF345" s="136">
        <v>0</v>
      </c>
      <c r="AG345" s="224">
        <f t="shared" si="16"/>
        <v>0</v>
      </c>
      <c r="AH345" s="197">
        <f t="shared" si="17"/>
        <v>0</v>
      </c>
      <c r="AI345" s="197"/>
      <c r="AJ345" s="197" t="s">
        <v>27</v>
      </c>
      <c r="AK345" s="197">
        <f>'Team Rank Work'!$AQ87</f>
        <v>0</v>
      </c>
      <c r="AL345" s="234">
        <v>844</v>
      </c>
    </row>
    <row r="346" spans="1:40" s="29" customFormat="1" ht="13.5" customHeight="1" hidden="1">
      <c r="A346" s="189">
        <f>A342+1</f>
        <v>184</v>
      </c>
      <c r="B346" s="242" t="s">
        <v>159</v>
      </c>
      <c r="C346" s="271"/>
      <c r="D346" s="243"/>
      <c r="E346" s="244" t="s">
        <v>603</v>
      </c>
      <c r="F346" s="301"/>
      <c r="G346" s="245"/>
      <c r="H346" s="245"/>
      <c r="I346" s="245"/>
      <c r="J346" s="245"/>
      <c r="K346" s="245"/>
      <c r="L346" s="274"/>
      <c r="M346" s="274"/>
      <c r="N346" s="274"/>
      <c r="O346" s="274"/>
      <c r="P346" s="275"/>
      <c r="Q346" s="246">
        <f t="shared" si="15"/>
        <v>0</v>
      </c>
      <c r="R346" s="288"/>
      <c r="S346" s="274"/>
      <c r="T346" s="289"/>
      <c r="U346" s="274"/>
      <c r="V346" s="274"/>
      <c r="W346" s="239">
        <f>IF(R346="","",VLOOKUP(R346,Hormel!$AF$8:$AL$31,W$6))*2</f>
        <v>0</v>
      </c>
      <c r="X346" s="239">
        <f>IF(S346="","",VLOOKUP(S346,Hormel!$AF$8:$AL$31,X$6))*2</f>
        <v>0</v>
      </c>
      <c r="Y346" s="239">
        <f>IF(T346="","",VLOOKUP(T346,Hormel!$AF$8:$AL$31,Y$6))*2</f>
        <v>0</v>
      </c>
      <c r="Z346" s="239">
        <f>IF(U346="","",VLOOKUP(U346,Hormel!$AF$8:$AL$31,Z$6))*2</f>
        <v>0</v>
      </c>
      <c r="AA346" s="239">
        <f>IF(V346="","",VLOOKUP(V346,Hormel!$AF$8:$AL$31,AA$6))*2</f>
        <v>0</v>
      </c>
      <c r="AB346" s="364">
        <v>0</v>
      </c>
      <c r="AC346" s="361">
        <v>0</v>
      </c>
      <c r="AD346" s="361">
        <v>0</v>
      </c>
      <c r="AE346" s="245">
        <v>0</v>
      </c>
      <c r="AF346" s="245">
        <v>0</v>
      </c>
      <c r="AG346" s="247">
        <f t="shared" si="16"/>
        <v>0</v>
      </c>
      <c r="AH346" s="248">
        <f t="shared" si="17"/>
        <v>0</v>
      </c>
      <c r="AI346" s="249"/>
      <c r="AJ346" s="196"/>
      <c r="AK346" s="248"/>
      <c r="AL346" s="233">
        <v>851</v>
      </c>
      <c r="AN346" s="29">
        <f>IF(C346&lt;&gt;"",1,0)</f>
        <v>0</v>
      </c>
    </row>
    <row r="347" spans="1:38" s="29" customFormat="1" ht="13.5" customHeight="1" hidden="1">
      <c r="A347" s="189"/>
      <c r="B347" s="188"/>
      <c r="C347" s="257">
        <f>IF(D347="","",IF(C346="","",C346))</f>
      </c>
      <c r="D347" s="72"/>
      <c r="E347" s="192" t="s">
        <v>604</v>
      </c>
      <c r="F347" s="299"/>
      <c r="G347" s="135"/>
      <c r="H347" s="135"/>
      <c r="I347" s="135"/>
      <c r="J347" s="135"/>
      <c r="K347" s="135"/>
      <c r="L347" s="272"/>
      <c r="M347" s="272"/>
      <c r="N347" s="272"/>
      <c r="O347" s="272"/>
      <c r="P347" s="276"/>
      <c r="Q347" s="194">
        <f t="shared" si="15"/>
        <v>0</v>
      </c>
      <c r="R347" s="290"/>
      <c r="S347" s="272"/>
      <c r="T347" s="272"/>
      <c r="U347" s="272"/>
      <c r="V347" s="272"/>
      <c r="W347" s="237">
        <f>IF(R347="","",VLOOKUP(R347,Hormel!$AF$8:$AL$31,W$6))*2</f>
        <v>0</v>
      </c>
      <c r="X347" s="237">
        <f>IF(S347="","",VLOOKUP(S347,Hormel!$AF$8:$AL$31,X$6))*2</f>
        <v>0</v>
      </c>
      <c r="Y347" s="237">
        <f>IF(T347="","",VLOOKUP(T347,Hormel!$AF$8:$AL$31,Y$6))*2</f>
        <v>0</v>
      </c>
      <c r="Z347" s="237">
        <f>IF(U347="","",VLOOKUP(U347,Hormel!$AF$8:$AL$31,Z$6))*2</f>
        <v>0</v>
      </c>
      <c r="AA347" s="237">
        <f>IF(V347="","",VLOOKUP(V347,Hormel!$AF$8:$AL$31,AA$6))*2</f>
        <v>0</v>
      </c>
      <c r="AB347" s="362">
        <v>0</v>
      </c>
      <c r="AC347" s="359">
        <v>0</v>
      </c>
      <c r="AD347" s="359">
        <v>0</v>
      </c>
      <c r="AE347" s="135">
        <v>0</v>
      </c>
      <c r="AF347" s="135">
        <v>0</v>
      </c>
      <c r="AG347" s="223">
        <f t="shared" si="16"/>
        <v>0</v>
      </c>
      <c r="AH347" s="196">
        <f t="shared" si="17"/>
        <v>0</v>
      </c>
      <c r="AI347" s="196"/>
      <c r="AJ347" s="261" t="s">
        <v>253</v>
      </c>
      <c r="AK347" s="196">
        <f>'Team Rank Work'!$AO88</f>
        <v>0</v>
      </c>
      <c r="AL347" s="233">
        <v>852</v>
      </c>
    </row>
    <row r="348" spans="1:38" s="29" customFormat="1" ht="13.5" customHeight="1" hidden="1">
      <c r="A348" s="189"/>
      <c r="B348" s="188"/>
      <c r="C348" s="257">
        <f>IF(D348="","",IF(C346="","",C346))</f>
      </c>
      <c r="D348" s="72"/>
      <c r="E348" s="192" t="s">
        <v>605</v>
      </c>
      <c r="F348" s="299"/>
      <c r="G348" s="135"/>
      <c r="H348" s="135"/>
      <c r="I348" s="135"/>
      <c r="J348" s="135"/>
      <c r="K348" s="135"/>
      <c r="L348" s="272"/>
      <c r="M348" s="272"/>
      <c r="N348" s="272"/>
      <c r="O348" s="272"/>
      <c r="P348" s="276"/>
      <c r="Q348" s="194">
        <f t="shared" si="15"/>
        <v>0</v>
      </c>
      <c r="R348" s="290"/>
      <c r="S348" s="272"/>
      <c r="T348" s="272"/>
      <c r="U348" s="272"/>
      <c r="V348" s="272"/>
      <c r="W348" s="237">
        <f>IF(R348="","",VLOOKUP(R348,Hormel!$AF$8:$AL$31,W$6))*2</f>
        <v>0</v>
      </c>
      <c r="X348" s="237">
        <f>IF(S348="","",VLOOKUP(S348,Hormel!$AF$8:$AL$31,X$6))*2</f>
        <v>0</v>
      </c>
      <c r="Y348" s="237">
        <f>IF(T348="","",VLOOKUP(T348,Hormel!$AF$8:$AL$31,Y$6))*2</f>
        <v>0</v>
      </c>
      <c r="Z348" s="237">
        <f>IF(U348="","",VLOOKUP(U348,Hormel!$AF$8:$AL$31,Z$6))*2</f>
        <v>0</v>
      </c>
      <c r="AA348" s="237">
        <f>IF(V348="","",VLOOKUP(V348,Hormel!$AF$8:$AL$31,AA$6))*2</f>
        <v>0</v>
      </c>
      <c r="AB348" s="362">
        <v>0</v>
      </c>
      <c r="AC348" s="359">
        <v>0</v>
      </c>
      <c r="AD348" s="359">
        <v>0</v>
      </c>
      <c r="AE348" s="135">
        <v>0</v>
      </c>
      <c r="AF348" s="135">
        <v>0</v>
      </c>
      <c r="AG348" s="223">
        <f t="shared" si="16"/>
        <v>0</v>
      </c>
      <c r="AH348" s="196">
        <f t="shared" si="17"/>
        <v>0</v>
      </c>
      <c r="AI348" s="196"/>
      <c r="AJ348" s="261" t="s">
        <v>257</v>
      </c>
      <c r="AK348" s="196">
        <f>'Team Rank Work'!$AP88</f>
        <v>0</v>
      </c>
      <c r="AL348" s="233">
        <v>853</v>
      </c>
    </row>
    <row r="349" spans="1:38" s="29" customFormat="1" ht="13.5" customHeight="1" hidden="1" thickBot="1">
      <c r="A349" s="189"/>
      <c r="B349" s="190"/>
      <c r="C349" s="258">
        <f>IF(D349="","",IF(C346="","",C346))</f>
      </c>
      <c r="D349" s="73"/>
      <c r="E349" s="193" t="s">
        <v>606</v>
      </c>
      <c r="F349" s="300"/>
      <c r="G349" s="136"/>
      <c r="H349" s="136"/>
      <c r="I349" s="136"/>
      <c r="J349" s="136"/>
      <c r="K349" s="136"/>
      <c r="L349" s="273"/>
      <c r="M349" s="273"/>
      <c r="N349" s="273"/>
      <c r="O349" s="273"/>
      <c r="P349" s="277"/>
      <c r="Q349" s="195">
        <f t="shared" si="15"/>
        <v>0</v>
      </c>
      <c r="R349" s="291"/>
      <c r="S349" s="273"/>
      <c r="T349" s="273"/>
      <c r="U349" s="273"/>
      <c r="V349" s="273"/>
      <c r="W349" s="238">
        <f>IF(R349="","",VLOOKUP(R349,Hormel!$AF$8:$AL$31,W$6))*2</f>
        <v>0</v>
      </c>
      <c r="X349" s="238">
        <f>IF(S349="","",VLOOKUP(S349,Hormel!$AF$8:$AL$31,X$6))*2</f>
        <v>0</v>
      </c>
      <c r="Y349" s="238">
        <f>IF(T349="","",VLOOKUP(T349,Hormel!$AF$8:$AL$31,Y$6))*2</f>
        <v>0</v>
      </c>
      <c r="Z349" s="238">
        <f>IF(U349="","",VLOOKUP(U349,Hormel!$AF$8:$AL$31,Z$6))*2</f>
        <v>0</v>
      </c>
      <c r="AA349" s="238">
        <f>IF(V349="","",VLOOKUP(V349,Hormel!$AF$8:$AL$31,AA$6))*2</f>
        <v>0</v>
      </c>
      <c r="AB349" s="363">
        <v>0</v>
      </c>
      <c r="AC349" s="360">
        <v>0</v>
      </c>
      <c r="AD349" s="360">
        <v>0</v>
      </c>
      <c r="AE349" s="136">
        <v>0</v>
      </c>
      <c r="AF349" s="136">
        <v>0</v>
      </c>
      <c r="AG349" s="224">
        <f t="shared" si="16"/>
        <v>0</v>
      </c>
      <c r="AH349" s="197">
        <f t="shared" si="17"/>
        <v>0</v>
      </c>
      <c r="AI349" s="197"/>
      <c r="AJ349" s="197" t="s">
        <v>27</v>
      </c>
      <c r="AK349" s="197">
        <f>'Team Rank Work'!$AQ88</f>
        <v>0</v>
      </c>
      <c r="AL349" s="234">
        <v>854</v>
      </c>
    </row>
    <row r="350" spans="1:40" s="29" customFormat="1" ht="13.5" customHeight="1" hidden="1">
      <c r="A350" s="189">
        <f>A346+1</f>
        <v>185</v>
      </c>
      <c r="B350" s="242" t="s">
        <v>160</v>
      </c>
      <c r="C350" s="271"/>
      <c r="D350" s="243"/>
      <c r="E350" s="244" t="s">
        <v>607</v>
      </c>
      <c r="F350" s="301"/>
      <c r="G350" s="245"/>
      <c r="H350" s="245"/>
      <c r="I350" s="245"/>
      <c r="J350" s="245"/>
      <c r="K350" s="245"/>
      <c r="L350" s="274"/>
      <c r="M350" s="274"/>
      <c r="N350" s="274"/>
      <c r="O350" s="274"/>
      <c r="P350" s="275"/>
      <c r="Q350" s="246">
        <f t="shared" si="15"/>
        <v>0</v>
      </c>
      <c r="R350" s="292"/>
      <c r="S350" s="274"/>
      <c r="T350" s="274"/>
      <c r="U350" s="274"/>
      <c r="V350" s="274"/>
      <c r="W350" s="239">
        <f>IF(R350="","",VLOOKUP(R350,Hormel!$AF$8:$AL$31,W$6))*2</f>
        <v>0</v>
      </c>
      <c r="X350" s="239">
        <f>IF(S350="","",VLOOKUP(S350,Hormel!$AF$8:$AL$31,X$6))*2</f>
        <v>0</v>
      </c>
      <c r="Y350" s="239">
        <f>IF(T350="","",VLOOKUP(T350,Hormel!$AF$8:$AL$31,Y$6))*2</f>
        <v>0</v>
      </c>
      <c r="Z350" s="239">
        <f>IF(U350="","",VLOOKUP(U350,Hormel!$AF$8:$AL$31,Z$6))*2</f>
        <v>0</v>
      </c>
      <c r="AA350" s="239">
        <f>IF(V350="","",VLOOKUP(V350,Hormel!$AF$8:$AL$31,AA$6))*2</f>
        <v>0</v>
      </c>
      <c r="AB350" s="364">
        <v>0</v>
      </c>
      <c r="AC350" s="361">
        <v>0</v>
      </c>
      <c r="AD350" s="361">
        <v>0</v>
      </c>
      <c r="AE350" s="245">
        <v>0</v>
      </c>
      <c r="AF350" s="245">
        <v>0</v>
      </c>
      <c r="AG350" s="247">
        <f t="shared" si="16"/>
        <v>0</v>
      </c>
      <c r="AH350" s="248">
        <f t="shared" si="17"/>
        <v>0</v>
      </c>
      <c r="AI350" s="249"/>
      <c r="AJ350" s="196"/>
      <c r="AK350" s="248"/>
      <c r="AL350" s="233">
        <v>861</v>
      </c>
      <c r="AN350" s="29">
        <f>IF(C350&lt;&gt;"",1,0)</f>
        <v>0</v>
      </c>
    </row>
    <row r="351" spans="1:38" s="29" customFormat="1" ht="13.5" customHeight="1" hidden="1">
      <c r="A351" s="189"/>
      <c r="B351" s="188"/>
      <c r="C351" s="257">
        <f>IF(D351="","",IF(C350="","",C350))</f>
      </c>
      <c r="D351" s="72"/>
      <c r="E351" s="192" t="s">
        <v>608</v>
      </c>
      <c r="F351" s="299"/>
      <c r="G351" s="135"/>
      <c r="H351" s="135"/>
      <c r="I351" s="135"/>
      <c r="J351" s="135"/>
      <c r="K351" s="135"/>
      <c r="L351" s="272"/>
      <c r="M351" s="272"/>
      <c r="N351" s="272"/>
      <c r="O351" s="272"/>
      <c r="P351" s="276"/>
      <c r="Q351" s="194">
        <f t="shared" si="15"/>
        <v>0</v>
      </c>
      <c r="R351" s="290"/>
      <c r="S351" s="272"/>
      <c r="T351" s="272"/>
      <c r="U351" s="272"/>
      <c r="V351" s="272"/>
      <c r="W351" s="237">
        <f>IF(R351="","",VLOOKUP(R351,Hormel!$AF$8:$AL$31,W$6))*2</f>
        <v>0</v>
      </c>
      <c r="X351" s="237">
        <f>IF(S351="","",VLOOKUP(S351,Hormel!$AF$8:$AL$31,X$6))*2</f>
        <v>0</v>
      </c>
      <c r="Y351" s="237">
        <f>IF(T351="","",VLOOKUP(T351,Hormel!$AF$8:$AL$31,Y$6))*2</f>
        <v>0</v>
      </c>
      <c r="Z351" s="237">
        <f>IF(U351="","",VLOOKUP(U351,Hormel!$AF$8:$AL$31,Z$6))*2</f>
        <v>0</v>
      </c>
      <c r="AA351" s="237">
        <f>IF(V351="","",VLOOKUP(V351,Hormel!$AF$8:$AL$31,AA$6))*2</f>
        <v>0</v>
      </c>
      <c r="AB351" s="362">
        <v>0</v>
      </c>
      <c r="AC351" s="359">
        <v>0</v>
      </c>
      <c r="AD351" s="359">
        <v>0</v>
      </c>
      <c r="AE351" s="135">
        <v>0</v>
      </c>
      <c r="AF351" s="135">
        <v>0</v>
      </c>
      <c r="AG351" s="223">
        <f t="shared" si="16"/>
        <v>0</v>
      </c>
      <c r="AH351" s="196">
        <f t="shared" si="17"/>
        <v>0</v>
      </c>
      <c r="AI351" s="196"/>
      <c r="AJ351" s="261" t="s">
        <v>253</v>
      </c>
      <c r="AK351" s="196">
        <f>'Team Rank Work'!$AO89</f>
        <v>0</v>
      </c>
      <c r="AL351" s="233">
        <v>862</v>
      </c>
    </row>
    <row r="352" spans="1:38" s="29" customFormat="1" ht="13.5" customHeight="1" hidden="1">
      <c r="A352" s="189"/>
      <c r="B352" s="188"/>
      <c r="C352" s="257">
        <f>IF(D352="","",IF(C350="","",C350))</f>
      </c>
      <c r="D352" s="72"/>
      <c r="E352" s="192" t="s">
        <v>609</v>
      </c>
      <c r="F352" s="299"/>
      <c r="G352" s="135"/>
      <c r="H352" s="135"/>
      <c r="I352" s="135"/>
      <c r="J352" s="135"/>
      <c r="K352" s="135"/>
      <c r="L352" s="272"/>
      <c r="M352" s="272"/>
      <c r="N352" s="272"/>
      <c r="O352" s="272"/>
      <c r="P352" s="276"/>
      <c r="Q352" s="194">
        <f t="shared" si="15"/>
        <v>0</v>
      </c>
      <c r="R352" s="290"/>
      <c r="S352" s="272"/>
      <c r="T352" s="272"/>
      <c r="U352" s="272"/>
      <c r="V352" s="272"/>
      <c r="W352" s="237">
        <f>IF(R352="","",VLOOKUP(R352,Hormel!$AF$8:$AL$31,W$6))*2</f>
        <v>0</v>
      </c>
      <c r="X352" s="237">
        <f>IF(S352="","",VLOOKUP(S352,Hormel!$AF$8:$AL$31,X$6))*2</f>
        <v>0</v>
      </c>
      <c r="Y352" s="237">
        <f>IF(T352="","",VLOOKUP(T352,Hormel!$AF$8:$AL$31,Y$6))*2</f>
        <v>0</v>
      </c>
      <c r="Z352" s="237">
        <f>IF(U352="","",VLOOKUP(U352,Hormel!$AF$8:$AL$31,Z$6))*2</f>
        <v>0</v>
      </c>
      <c r="AA352" s="237">
        <f>IF(V352="","",VLOOKUP(V352,Hormel!$AF$8:$AL$31,AA$6))*2</f>
        <v>0</v>
      </c>
      <c r="AB352" s="362">
        <v>0</v>
      </c>
      <c r="AC352" s="359">
        <v>0</v>
      </c>
      <c r="AD352" s="359">
        <v>0</v>
      </c>
      <c r="AE352" s="135">
        <v>0</v>
      </c>
      <c r="AF352" s="135">
        <v>0</v>
      </c>
      <c r="AG352" s="223">
        <f t="shared" si="16"/>
        <v>0</v>
      </c>
      <c r="AH352" s="196">
        <f t="shared" si="17"/>
        <v>0</v>
      </c>
      <c r="AI352" s="196"/>
      <c r="AJ352" s="261" t="s">
        <v>257</v>
      </c>
      <c r="AK352" s="196">
        <f>'Team Rank Work'!$AP89</f>
        <v>0</v>
      </c>
      <c r="AL352" s="233">
        <v>863</v>
      </c>
    </row>
    <row r="353" spans="1:38" s="29" customFormat="1" ht="13.5" customHeight="1" hidden="1" thickBot="1">
      <c r="A353" s="189"/>
      <c r="B353" s="190"/>
      <c r="C353" s="258">
        <f>IF(D353="","",IF(C350="","",C350))</f>
      </c>
      <c r="D353" s="73"/>
      <c r="E353" s="193" t="s">
        <v>610</v>
      </c>
      <c r="F353" s="300"/>
      <c r="G353" s="136"/>
      <c r="H353" s="136"/>
      <c r="I353" s="136"/>
      <c r="J353" s="136"/>
      <c r="K353" s="136"/>
      <c r="L353" s="273"/>
      <c r="M353" s="273"/>
      <c r="N353" s="273"/>
      <c r="O353" s="273"/>
      <c r="P353" s="277"/>
      <c r="Q353" s="195">
        <f t="shared" si="15"/>
        <v>0</v>
      </c>
      <c r="R353" s="291"/>
      <c r="S353" s="273"/>
      <c r="T353" s="273"/>
      <c r="U353" s="273"/>
      <c r="V353" s="273"/>
      <c r="W353" s="238">
        <f>IF(R353="","",VLOOKUP(R353,Hormel!$AF$8:$AL$31,W$6))*2</f>
        <v>0</v>
      </c>
      <c r="X353" s="238">
        <f>IF(S353="","",VLOOKUP(S353,Hormel!$AF$8:$AL$31,X$6))*2</f>
        <v>0</v>
      </c>
      <c r="Y353" s="238">
        <f>IF(T353="","",VLOOKUP(T353,Hormel!$AF$8:$AL$31,Y$6))*2</f>
        <v>0</v>
      </c>
      <c r="Z353" s="238">
        <f>IF(U353="","",VLOOKUP(U353,Hormel!$AF$8:$AL$31,Z$6))*2</f>
        <v>0</v>
      </c>
      <c r="AA353" s="238">
        <f>IF(V353="","",VLOOKUP(V353,Hormel!$AF$8:$AL$31,AA$6))*2</f>
        <v>0</v>
      </c>
      <c r="AB353" s="363">
        <v>0</v>
      </c>
      <c r="AC353" s="360">
        <v>0</v>
      </c>
      <c r="AD353" s="360">
        <v>0</v>
      </c>
      <c r="AE353" s="136">
        <v>0</v>
      </c>
      <c r="AF353" s="136">
        <v>0</v>
      </c>
      <c r="AG353" s="224">
        <f t="shared" si="16"/>
        <v>0</v>
      </c>
      <c r="AH353" s="197">
        <f t="shared" si="17"/>
        <v>0</v>
      </c>
      <c r="AI353" s="197"/>
      <c r="AJ353" s="197" t="s">
        <v>27</v>
      </c>
      <c r="AK353" s="197">
        <f>'Team Rank Work'!$AQ89</f>
        <v>0</v>
      </c>
      <c r="AL353" s="234">
        <v>864</v>
      </c>
    </row>
    <row r="354" spans="1:40" s="29" customFormat="1" ht="13.5" customHeight="1" hidden="1">
      <c r="A354" s="189">
        <f>A350+1</f>
        <v>186</v>
      </c>
      <c r="B354" s="242" t="s">
        <v>161</v>
      </c>
      <c r="C354" s="271"/>
      <c r="D354" s="243"/>
      <c r="E354" s="244" t="s">
        <v>611</v>
      </c>
      <c r="F354" s="301"/>
      <c r="G354" s="245"/>
      <c r="H354" s="245"/>
      <c r="I354" s="245"/>
      <c r="J354" s="245"/>
      <c r="K354" s="245"/>
      <c r="L354" s="274"/>
      <c r="M354" s="274"/>
      <c r="N354" s="274"/>
      <c r="O354" s="274"/>
      <c r="P354" s="275"/>
      <c r="Q354" s="246">
        <f t="shared" si="15"/>
        <v>0</v>
      </c>
      <c r="R354" s="292"/>
      <c r="S354" s="274"/>
      <c r="T354" s="274"/>
      <c r="U354" s="274"/>
      <c r="V354" s="274"/>
      <c r="W354" s="239">
        <f>IF(R354="","",VLOOKUP(R354,Hormel!$AF$8:$AL$31,W$6))*2</f>
        <v>0</v>
      </c>
      <c r="X354" s="239">
        <f>IF(S354="","",VLOOKUP(S354,Hormel!$AF$8:$AL$31,X$6))*2</f>
        <v>0</v>
      </c>
      <c r="Y354" s="239">
        <f>IF(T354="","",VLOOKUP(T354,Hormel!$AF$8:$AL$31,Y$6))*2</f>
        <v>0</v>
      </c>
      <c r="Z354" s="239">
        <f>IF(U354="","",VLOOKUP(U354,Hormel!$AF$8:$AL$31,Z$6))*2</f>
        <v>0</v>
      </c>
      <c r="AA354" s="239">
        <f>IF(V354="","",VLOOKUP(V354,Hormel!$AF$8:$AL$31,AA$6))*2</f>
        <v>0</v>
      </c>
      <c r="AB354" s="364">
        <v>0</v>
      </c>
      <c r="AC354" s="361">
        <v>0</v>
      </c>
      <c r="AD354" s="361">
        <v>0</v>
      </c>
      <c r="AE354" s="245">
        <v>0</v>
      </c>
      <c r="AF354" s="245">
        <v>0</v>
      </c>
      <c r="AG354" s="247">
        <f t="shared" si="16"/>
        <v>0</v>
      </c>
      <c r="AH354" s="248">
        <f t="shared" si="17"/>
        <v>0</v>
      </c>
      <c r="AI354" s="249"/>
      <c r="AJ354" s="196"/>
      <c r="AK354" s="248"/>
      <c r="AL354" s="233">
        <v>871</v>
      </c>
      <c r="AN354" s="29">
        <f>IF(C354&lt;&gt;"",1,0)</f>
        <v>0</v>
      </c>
    </row>
    <row r="355" spans="1:38" s="29" customFormat="1" ht="13.5" customHeight="1" hidden="1">
      <c r="A355" s="189"/>
      <c r="B355" s="188"/>
      <c r="C355" s="257">
        <f>IF(D355="","",IF(C354="","",C354))</f>
      </c>
      <c r="D355" s="72"/>
      <c r="E355" s="192" t="s">
        <v>612</v>
      </c>
      <c r="F355" s="299"/>
      <c r="G355" s="135"/>
      <c r="H355" s="135"/>
      <c r="I355" s="135"/>
      <c r="J355" s="135"/>
      <c r="K355" s="135"/>
      <c r="L355" s="272"/>
      <c r="M355" s="272"/>
      <c r="N355" s="272"/>
      <c r="O355" s="272"/>
      <c r="P355" s="276"/>
      <c r="Q355" s="194">
        <f t="shared" si="15"/>
        <v>0</v>
      </c>
      <c r="R355" s="290"/>
      <c r="S355" s="272"/>
      <c r="T355" s="272"/>
      <c r="U355" s="272"/>
      <c r="V355" s="272"/>
      <c r="W355" s="237">
        <f>IF(R355="","",VLOOKUP(R355,Hormel!$AF$8:$AL$31,W$6))*2</f>
        <v>0</v>
      </c>
      <c r="X355" s="237">
        <f>IF(S355="","",VLOOKUP(S355,Hormel!$AF$8:$AL$31,X$6))*2</f>
        <v>0</v>
      </c>
      <c r="Y355" s="237">
        <f>IF(T355="","",VLOOKUP(T355,Hormel!$AF$8:$AL$31,Y$6))*2</f>
        <v>0</v>
      </c>
      <c r="Z355" s="237">
        <f>IF(U355="","",VLOOKUP(U355,Hormel!$AF$8:$AL$31,Z$6))*2</f>
        <v>0</v>
      </c>
      <c r="AA355" s="237">
        <f>IF(V355="","",VLOOKUP(V355,Hormel!$AF$8:$AL$31,AA$6))*2</f>
        <v>0</v>
      </c>
      <c r="AB355" s="362">
        <v>0</v>
      </c>
      <c r="AC355" s="359">
        <v>0</v>
      </c>
      <c r="AD355" s="359">
        <v>0</v>
      </c>
      <c r="AE355" s="135">
        <v>0</v>
      </c>
      <c r="AF355" s="135">
        <v>0</v>
      </c>
      <c r="AG355" s="223">
        <f t="shared" si="16"/>
        <v>0</v>
      </c>
      <c r="AH355" s="196">
        <f t="shared" si="17"/>
        <v>0</v>
      </c>
      <c r="AI355" s="196"/>
      <c r="AJ355" s="261" t="s">
        <v>253</v>
      </c>
      <c r="AK355" s="196">
        <f>'Team Rank Work'!$AO90</f>
        <v>0</v>
      </c>
      <c r="AL355" s="233">
        <v>872</v>
      </c>
    </row>
    <row r="356" spans="1:38" s="29" customFormat="1" ht="13.5" customHeight="1" hidden="1">
      <c r="A356" s="189"/>
      <c r="B356" s="188"/>
      <c r="C356" s="257">
        <f>IF(D356="","",IF(C354="","",C354))</f>
      </c>
      <c r="D356" s="72"/>
      <c r="E356" s="192" t="s">
        <v>613</v>
      </c>
      <c r="F356" s="299"/>
      <c r="G356" s="135"/>
      <c r="H356" s="135"/>
      <c r="I356" s="135"/>
      <c r="J356" s="135"/>
      <c r="K356" s="135"/>
      <c r="L356" s="272"/>
      <c r="M356" s="272"/>
      <c r="N356" s="272"/>
      <c r="O356" s="272"/>
      <c r="P356" s="276"/>
      <c r="Q356" s="194">
        <f t="shared" si="15"/>
        <v>0</v>
      </c>
      <c r="R356" s="290"/>
      <c r="S356" s="272"/>
      <c r="T356" s="272"/>
      <c r="U356" s="272"/>
      <c r="V356" s="272"/>
      <c r="W356" s="237">
        <f>IF(R356="","",VLOOKUP(R356,Hormel!$AF$8:$AL$31,W$6))*2</f>
        <v>0</v>
      </c>
      <c r="X356" s="237">
        <f>IF(S356="","",VLOOKUP(S356,Hormel!$AF$8:$AL$31,X$6))*2</f>
        <v>0</v>
      </c>
      <c r="Y356" s="237">
        <f>IF(T356="","",VLOOKUP(T356,Hormel!$AF$8:$AL$31,Y$6))*2</f>
        <v>0</v>
      </c>
      <c r="Z356" s="237">
        <f>IF(U356="","",VLOOKUP(U356,Hormel!$AF$8:$AL$31,Z$6))*2</f>
        <v>0</v>
      </c>
      <c r="AA356" s="237">
        <f>IF(V356="","",VLOOKUP(V356,Hormel!$AF$8:$AL$31,AA$6))*2</f>
        <v>0</v>
      </c>
      <c r="AB356" s="362">
        <v>0</v>
      </c>
      <c r="AC356" s="359">
        <v>0</v>
      </c>
      <c r="AD356" s="359">
        <v>0</v>
      </c>
      <c r="AE356" s="135">
        <v>0</v>
      </c>
      <c r="AF356" s="135">
        <v>0</v>
      </c>
      <c r="AG356" s="223">
        <f t="shared" si="16"/>
        <v>0</v>
      </c>
      <c r="AH356" s="196">
        <f t="shared" si="17"/>
        <v>0</v>
      </c>
      <c r="AI356" s="196"/>
      <c r="AJ356" s="261" t="s">
        <v>257</v>
      </c>
      <c r="AK356" s="196">
        <f>'Team Rank Work'!$AP90</f>
        <v>0</v>
      </c>
      <c r="AL356" s="233">
        <v>873</v>
      </c>
    </row>
    <row r="357" spans="1:38" s="29" customFormat="1" ht="13.5" customHeight="1" hidden="1" thickBot="1">
      <c r="A357" s="189"/>
      <c r="B357" s="190"/>
      <c r="C357" s="258">
        <f>IF(D357="","",IF(C354="","",C354))</f>
      </c>
      <c r="D357" s="73"/>
      <c r="E357" s="193" t="s">
        <v>614</v>
      </c>
      <c r="F357" s="300"/>
      <c r="G357" s="136"/>
      <c r="H357" s="136"/>
      <c r="I357" s="136"/>
      <c r="J357" s="136"/>
      <c r="K357" s="136"/>
      <c r="L357" s="273"/>
      <c r="M357" s="273"/>
      <c r="N357" s="273"/>
      <c r="O357" s="273"/>
      <c r="P357" s="277"/>
      <c r="Q357" s="195">
        <f t="shared" si="15"/>
        <v>0</v>
      </c>
      <c r="R357" s="291"/>
      <c r="S357" s="273"/>
      <c r="T357" s="273"/>
      <c r="U357" s="273"/>
      <c r="V357" s="273"/>
      <c r="W357" s="238">
        <f>IF(R357="","",VLOOKUP(R357,Hormel!$AF$8:$AL$31,W$6))*2</f>
        <v>0</v>
      </c>
      <c r="X357" s="238">
        <f>IF(S357="","",VLOOKUP(S357,Hormel!$AF$8:$AL$31,X$6))*2</f>
        <v>0</v>
      </c>
      <c r="Y357" s="238">
        <f>IF(T357="","",VLOOKUP(T357,Hormel!$AF$8:$AL$31,Y$6))*2</f>
        <v>0</v>
      </c>
      <c r="Z357" s="238">
        <f>IF(U357="","",VLOOKUP(U357,Hormel!$AF$8:$AL$31,Z$6))*2</f>
        <v>0</v>
      </c>
      <c r="AA357" s="238">
        <f>IF(V357="","",VLOOKUP(V357,Hormel!$AF$8:$AL$31,AA$6))*2</f>
        <v>0</v>
      </c>
      <c r="AB357" s="363">
        <v>0</v>
      </c>
      <c r="AC357" s="360">
        <v>0</v>
      </c>
      <c r="AD357" s="360">
        <v>0</v>
      </c>
      <c r="AE357" s="136">
        <v>0</v>
      </c>
      <c r="AF357" s="136">
        <v>0</v>
      </c>
      <c r="AG357" s="224">
        <f t="shared" si="16"/>
        <v>0</v>
      </c>
      <c r="AH357" s="197">
        <f t="shared" si="17"/>
        <v>0</v>
      </c>
      <c r="AI357" s="197"/>
      <c r="AJ357" s="197" t="s">
        <v>27</v>
      </c>
      <c r="AK357" s="197">
        <f>'Team Rank Work'!$AQ90</f>
        <v>0</v>
      </c>
      <c r="AL357" s="234">
        <v>874</v>
      </c>
    </row>
    <row r="358" spans="1:40" s="29" customFormat="1" ht="13.5" customHeight="1" hidden="1">
      <c r="A358" s="189">
        <f>A354+1</f>
        <v>187</v>
      </c>
      <c r="B358" s="242" t="s">
        <v>162</v>
      </c>
      <c r="C358" s="271"/>
      <c r="D358" s="243"/>
      <c r="E358" s="244" t="s">
        <v>615</v>
      </c>
      <c r="F358" s="301"/>
      <c r="G358" s="245"/>
      <c r="H358" s="245"/>
      <c r="I358" s="245"/>
      <c r="J358" s="245"/>
      <c r="K358" s="245"/>
      <c r="L358" s="274"/>
      <c r="M358" s="274"/>
      <c r="N358" s="274"/>
      <c r="O358" s="274"/>
      <c r="P358" s="275"/>
      <c r="Q358" s="246">
        <f t="shared" si="15"/>
        <v>0</v>
      </c>
      <c r="R358" s="292"/>
      <c r="S358" s="274"/>
      <c r="T358" s="274"/>
      <c r="U358" s="274"/>
      <c r="V358" s="274"/>
      <c r="W358" s="239">
        <f>IF(R358="","",VLOOKUP(R358,Hormel!$AF$8:$AL$31,W$6))*2</f>
        <v>0</v>
      </c>
      <c r="X358" s="239">
        <f>IF(S358="","",VLOOKUP(S358,Hormel!$AF$8:$AL$31,X$6))*2</f>
        <v>0</v>
      </c>
      <c r="Y358" s="239">
        <f>IF(T358="","",VLOOKUP(T358,Hormel!$AF$8:$AL$31,Y$6))*2</f>
        <v>0</v>
      </c>
      <c r="Z358" s="239">
        <f>IF(U358="","",VLOOKUP(U358,Hormel!$AF$8:$AL$31,Z$6))*2</f>
        <v>0</v>
      </c>
      <c r="AA358" s="239">
        <f>IF(V358="","",VLOOKUP(V358,Hormel!$AF$8:$AL$31,AA$6))*2</f>
        <v>0</v>
      </c>
      <c r="AB358" s="364">
        <v>0</v>
      </c>
      <c r="AC358" s="361">
        <v>0</v>
      </c>
      <c r="AD358" s="361">
        <v>0</v>
      </c>
      <c r="AE358" s="245">
        <v>0</v>
      </c>
      <c r="AF358" s="245">
        <v>0</v>
      </c>
      <c r="AG358" s="247">
        <f t="shared" si="16"/>
        <v>0</v>
      </c>
      <c r="AH358" s="248">
        <f t="shared" si="17"/>
        <v>0</v>
      </c>
      <c r="AI358" s="249"/>
      <c r="AJ358" s="196"/>
      <c r="AK358" s="248"/>
      <c r="AL358" s="233">
        <v>881</v>
      </c>
      <c r="AN358" s="29">
        <f>IF(C358&lt;&gt;"",1,0)</f>
        <v>0</v>
      </c>
    </row>
    <row r="359" spans="1:38" s="29" customFormat="1" ht="13.5" customHeight="1" hidden="1">
      <c r="A359" s="189"/>
      <c r="B359" s="188"/>
      <c r="C359" s="257">
        <f>IF(D359="","",IF(C358="","",C358))</f>
      </c>
      <c r="D359" s="72"/>
      <c r="E359" s="192" t="s">
        <v>616</v>
      </c>
      <c r="F359" s="299"/>
      <c r="G359" s="135"/>
      <c r="H359" s="135"/>
      <c r="I359" s="135"/>
      <c r="J359" s="135"/>
      <c r="K359" s="135"/>
      <c r="L359" s="272"/>
      <c r="M359" s="272"/>
      <c r="N359" s="272"/>
      <c r="O359" s="272"/>
      <c r="P359" s="276"/>
      <c r="Q359" s="194">
        <f t="shared" si="15"/>
        <v>0</v>
      </c>
      <c r="R359" s="290"/>
      <c r="S359" s="272"/>
      <c r="T359" s="272"/>
      <c r="U359" s="272"/>
      <c r="V359" s="272"/>
      <c r="W359" s="237">
        <f>IF(R359="","",VLOOKUP(R359,Hormel!$AF$8:$AL$31,W$6))*2</f>
        <v>0</v>
      </c>
      <c r="X359" s="237">
        <f>IF(S359="","",VLOOKUP(S359,Hormel!$AF$8:$AL$31,X$6))*2</f>
        <v>0</v>
      </c>
      <c r="Y359" s="237">
        <f>IF(T359="","",VLOOKUP(T359,Hormel!$AF$8:$AL$31,Y$6))*2</f>
        <v>0</v>
      </c>
      <c r="Z359" s="237">
        <f>IF(U359="","",VLOOKUP(U359,Hormel!$AF$8:$AL$31,Z$6))*2</f>
        <v>0</v>
      </c>
      <c r="AA359" s="237">
        <f>IF(V359="","",VLOOKUP(V359,Hormel!$AF$8:$AL$31,AA$6))*2</f>
        <v>0</v>
      </c>
      <c r="AB359" s="362">
        <v>0</v>
      </c>
      <c r="AC359" s="359">
        <v>0</v>
      </c>
      <c r="AD359" s="359">
        <v>0</v>
      </c>
      <c r="AE359" s="135">
        <v>0</v>
      </c>
      <c r="AF359" s="135">
        <v>0</v>
      </c>
      <c r="AG359" s="223">
        <f t="shared" si="16"/>
        <v>0</v>
      </c>
      <c r="AH359" s="196">
        <f t="shared" si="17"/>
        <v>0</v>
      </c>
      <c r="AI359" s="196"/>
      <c r="AJ359" s="261" t="s">
        <v>253</v>
      </c>
      <c r="AK359" s="196">
        <f>'Team Rank Work'!$AO91</f>
        <v>0</v>
      </c>
      <c r="AL359" s="233">
        <v>882</v>
      </c>
    </row>
    <row r="360" spans="1:38" s="29" customFormat="1" ht="13.5" customHeight="1" hidden="1">
      <c r="A360" s="189"/>
      <c r="B360" s="188"/>
      <c r="C360" s="257">
        <f>IF(D360="","",IF(C358="","",C358))</f>
      </c>
      <c r="D360" s="72"/>
      <c r="E360" s="192" t="s">
        <v>617</v>
      </c>
      <c r="F360" s="299"/>
      <c r="G360" s="135"/>
      <c r="H360" s="135"/>
      <c r="I360" s="135"/>
      <c r="J360" s="135"/>
      <c r="K360" s="135"/>
      <c r="L360" s="272"/>
      <c r="M360" s="272"/>
      <c r="N360" s="272"/>
      <c r="O360" s="272"/>
      <c r="P360" s="276"/>
      <c r="Q360" s="194">
        <f t="shared" si="15"/>
        <v>0</v>
      </c>
      <c r="R360" s="290"/>
      <c r="S360" s="272"/>
      <c r="T360" s="272"/>
      <c r="U360" s="272"/>
      <c r="V360" s="272"/>
      <c r="W360" s="237">
        <f>IF(R360="","",VLOOKUP(R360,Hormel!$AF$8:$AL$31,W$6))*2</f>
        <v>0</v>
      </c>
      <c r="X360" s="237">
        <f>IF(S360="","",VLOOKUP(S360,Hormel!$AF$8:$AL$31,X$6))*2</f>
        <v>0</v>
      </c>
      <c r="Y360" s="237">
        <f>IF(T360="","",VLOOKUP(T360,Hormel!$AF$8:$AL$31,Y$6))*2</f>
        <v>0</v>
      </c>
      <c r="Z360" s="237">
        <f>IF(U360="","",VLOOKUP(U360,Hormel!$AF$8:$AL$31,Z$6))*2</f>
        <v>0</v>
      </c>
      <c r="AA360" s="237">
        <f>IF(V360="","",VLOOKUP(V360,Hormel!$AF$8:$AL$31,AA$6))*2</f>
        <v>0</v>
      </c>
      <c r="AB360" s="362">
        <v>0</v>
      </c>
      <c r="AC360" s="359">
        <v>0</v>
      </c>
      <c r="AD360" s="359">
        <v>0</v>
      </c>
      <c r="AE360" s="135">
        <v>0</v>
      </c>
      <c r="AF360" s="135">
        <v>0</v>
      </c>
      <c r="AG360" s="223">
        <f t="shared" si="16"/>
        <v>0</v>
      </c>
      <c r="AH360" s="196">
        <f t="shared" si="17"/>
        <v>0</v>
      </c>
      <c r="AI360" s="196"/>
      <c r="AJ360" s="261" t="s">
        <v>257</v>
      </c>
      <c r="AK360" s="196">
        <f>'Team Rank Work'!$AP91</f>
        <v>0</v>
      </c>
      <c r="AL360" s="233">
        <v>883</v>
      </c>
    </row>
    <row r="361" spans="1:38" s="29" customFormat="1" ht="13.5" customHeight="1" hidden="1" thickBot="1">
      <c r="A361" s="189"/>
      <c r="B361" s="190"/>
      <c r="C361" s="258">
        <f>IF(D361="","",IF(C358="","",C358))</f>
      </c>
      <c r="D361" s="73"/>
      <c r="E361" s="193" t="s">
        <v>618</v>
      </c>
      <c r="F361" s="300"/>
      <c r="G361" s="136"/>
      <c r="H361" s="136"/>
      <c r="I361" s="136"/>
      <c r="J361" s="136"/>
      <c r="K361" s="136"/>
      <c r="L361" s="273"/>
      <c r="M361" s="273"/>
      <c r="N361" s="273"/>
      <c r="O361" s="273"/>
      <c r="P361" s="277"/>
      <c r="Q361" s="195">
        <f t="shared" si="15"/>
        <v>0</v>
      </c>
      <c r="R361" s="291"/>
      <c r="S361" s="273"/>
      <c r="T361" s="273"/>
      <c r="U361" s="273"/>
      <c r="V361" s="273"/>
      <c r="W361" s="238">
        <f>IF(R361="","",VLOOKUP(R361,Hormel!$AF$8:$AL$31,W$6))*2</f>
        <v>0</v>
      </c>
      <c r="X361" s="238">
        <f>IF(S361="","",VLOOKUP(S361,Hormel!$AF$8:$AL$31,X$6))*2</f>
        <v>0</v>
      </c>
      <c r="Y361" s="238">
        <f>IF(T361="","",VLOOKUP(T361,Hormel!$AF$8:$AL$31,Y$6))*2</f>
        <v>0</v>
      </c>
      <c r="Z361" s="238">
        <f>IF(U361="","",VLOOKUP(U361,Hormel!$AF$8:$AL$31,Z$6))*2</f>
        <v>0</v>
      </c>
      <c r="AA361" s="238">
        <f>IF(V361="","",VLOOKUP(V361,Hormel!$AF$8:$AL$31,AA$6))*2</f>
        <v>0</v>
      </c>
      <c r="AB361" s="363">
        <v>0</v>
      </c>
      <c r="AC361" s="360">
        <v>0</v>
      </c>
      <c r="AD361" s="360">
        <v>0</v>
      </c>
      <c r="AE361" s="136">
        <v>0</v>
      </c>
      <c r="AF361" s="136">
        <v>0</v>
      </c>
      <c r="AG361" s="224">
        <f t="shared" si="16"/>
        <v>0</v>
      </c>
      <c r="AH361" s="197">
        <f t="shared" si="17"/>
        <v>0</v>
      </c>
      <c r="AI361" s="197"/>
      <c r="AJ361" s="197" t="s">
        <v>27</v>
      </c>
      <c r="AK361" s="197">
        <f>'Team Rank Work'!$AQ91</f>
        <v>0</v>
      </c>
      <c r="AL361" s="234">
        <v>884</v>
      </c>
    </row>
    <row r="362" spans="1:40" s="29" customFormat="1" ht="13.5" customHeight="1" hidden="1">
      <c r="A362" s="189">
        <f>A358+1</f>
        <v>188</v>
      </c>
      <c r="B362" s="242" t="s">
        <v>163</v>
      </c>
      <c r="C362" s="271"/>
      <c r="D362" s="243"/>
      <c r="E362" s="244" t="s">
        <v>619</v>
      </c>
      <c r="F362" s="301"/>
      <c r="G362" s="245"/>
      <c r="H362" s="245"/>
      <c r="I362" s="245"/>
      <c r="J362" s="245"/>
      <c r="K362" s="245"/>
      <c r="L362" s="274"/>
      <c r="M362" s="274"/>
      <c r="N362" s="274"/>
      <c r="O362" s="274"/>
      <c r="P362" s="275"/>
      <c r="Q362" s="246">
        <f t="shared" si="15"/>
        <v>0</v>
      </c>
      <c r="R362" s="292"/>
      <c r="S362" s="274"/>
      <c r="T362" s="274"/>
      <c r="U362" s="274"/>
      <c r="V362" s="274"/>
      <c r="W362" s="239">
        <f>IF(R362="","",VLOOKUP(R362,Hormel!$AF$8:$AL$31,W$6))*2</f>
        <v>0</v>
      </c>
      <c r="X362" s="239">
        <f>IF(S362="","",VLOOKUP(S362,Hormel!$AF$8:$AL$31,X$6))*2</f>
        <v>0</v>
      </c>
      <c r="Y362" s="239">
        <f>IF(T362="","",VLOOKUP(T362,Hormel!$AF$8:$AL$31,Y$6))*2</f>
        <v>0</v>
      </c>
      <c r="Z362" s="239">
        <f>IF(U362="","",VLOOKUP(U362,Hormel!$AF$8:$AL$31,Z$6))*2</f>
        <v>0</v>
      </c>
      <c r="AA362" s="239">
        <f>IF(V362="","",VLOOKUP(V362,Hormel!$AF$8:$AL$31,AA$6))*2</f>
        <v>0</v>
      </c>
      <c r="AB362" s="364">
        <v>0</v>
      </c>
      <c r="AC362" s="361">
        <v>0</v>
      </c>
      <c r="AD362" s="361">
        <v>0</v>
      </c>
      <c r="AE362" s="245">
        <v>0</v>
      </c>
      <c r="AF362" s="245">
        <v>0</v>
      </c>
      <c r="AG362" s="247">
        <f t="shared" si="16"/>
        <v>0</v>
      </c>
      <c r="AH362" s="248">
        <f t="shared" si="17"/>
        <v>0</v>
      </c>
      <c r="AI362" s="249"/>
      <c r="AJ362" s="196"/>
      <c r="AK362" s="248"/>
      <c r="AL362" s="233">
        <v>891</v>
      </c>
      <c r="AN362" s="29">
        <f>IF(C362&lt;&gt;"",1,0)</f>
        <v>0</v>
      </c>
    </row>
    <row r="363" spans="1:38" s="29" customFormat="1" ht="13.5" customHeight="1" hidden="1">
      <c r="A363" s="189"/>
      <c r="B363" s="188"/>
      <c r="C363" s="257">
        <f>IF(D363="","",IF(C362="","",C362))</f>
      </c>
      <c r="D363" s="72"/>
      <c r="E363" s="192" t="s">
        <v>620</v>
      </c>
      <c r="F363" s="299"/>
      <c r="G363" s="135"/>
      <c r="H363" s="135"/>
      <c r="I363" s="135"/>
      <c r="J363" s="135"/>
      <c r="K363" s="135"/>
      <c r="L363" s="272"/>
      <c r="M363" s="272"/>
      <c r="N363" s="272"/>
      <c r="O363" s="272"/>
      <c r="P363" s="276"/>
      <c r="Q363" s="194">
        <f t="shared" si="15"/>
        <v>0</v>
      </c>
      <c r="R363" s="290"/>
      <c r="S363" s="272"/>
      <c r="T363" s="272"/>
      <c r="U363" s="272"/>
      <c r="V363" s="272"/>
      <c r="W363" s="237">
        <f>IF(R363="","",VLOOKUP(R363,Hormel!$AF$8:$AL$31,W$6))*2</f>
        <v>0</v>
      </c>
      <c r="X363" s="237">
        <f>IF(S363="","",VLOOKUP(S363,Hormel!$AF$8:$AL$31,X$6))*2</f>
        <v>0</v>
      </c>
      <c r="Y363" s="237">
        <f>IF(T363="","",VLOOKUP(T363,Hormel!$AF$8:$AL$31,Y$6))*2</f>
        <v>0</v>
      </c>
      <c r="Z363" s="237">
        <f>IF(U363="","",VLOOKUP(U363,Hormel!$AF$8:$AL$31,Z$6))*2</f>
        <v>0</v>
      </c>
      <c r="AA363" s="237">
        <f>IF(V363="","",VLOOKUP(V363,Hormel!$AF$8:$AL$31,AA$6))*2</f>
        <v>0</v>
      </c>
      <c r="AB363" s="362">
        <v>0</v>
      </c>
      <c r="AC363" s="359">
        <v>0</v>
      </c>
      <c r="AD363" s="359">
        <v>0</v>
      </c>
      <c r="AE363" s="135">
        <v>0</v>
      </c>
      <c r="AF363" s="135">
        <v>0</v>
      </c>
      <c r="AG363" s="223">
        <f t="shared" si="16"/>
        <v>0</v>
      </c>
      <c r="AH363" s="196">
        <f t="shared" si="17"/>
        <v>0</v>
      </c>
      <c r="AI363" s="196"/>
      <c r="AJ363" s="261" t="s">
        <v>253</v>
      </c>
      <c r="AK363" s="196">
        <f>'Team Rank Work'!$AO92</f>
        <v>0</v>
      </c>
      <c r="AL363" s="233">
        <v>892</v>
      </c>
    </row>
    <row r="364" spans="1:38" s="29" customFormat="1" ht="13.5" customHeight="1" hidden="1">
      <c r="A364" s="189"/>
      <c r="B364" s="188"/>
      <c r="C364" s="257">
        <f>IF(D364="","",IF(C362="","",C362))</f>
      </c>
      <c r="D364" s="72"/>
      <c r="E364" s="192" t="s">
        <v>621</v>
      </c>
      <c r="F364" s="299"/>
      <c r="G364" s="135"/>
      <c r="H364" s="135"/>
      <c r="I364" s="135"/>
      <c r="J364" s="135"/>
      <c r="K364" s="135"/>
      <c r="L364" s="272"/>
      <c r="M364" s="272"/>
      <c r="N364" s="272"/>
      <c r="O364" s="272"/>
      <c r="P364" s="276"/>
      <c r="Q364" s="194">
        <f t="shared" si="15"/>
        <v>0</v>
      </c>
      <c r="R364" s="290"/>
      <c r="S364" s="272"/>
      <c r="T364" s="272"/>
      <c r="U364" s="272"/>
      <c r="V364" s="272"/>
      <c r="W364" s="237">
        <f>IF(R364="","",VLOOKUP(R364,Hormel!$AF$8:$AL$31,W$6))*2</f>
        <v>0</v>
      </c>
      <c r="X364" s="237">
        <f>IF(S364="","",VLOOKUP(S364,Hormel!$AF$8:$AL$31,X$6))*2</f>
        <v>0</v>
      </c>
      <c r="Y364" s="237">
        <f>IF(T364="","",VLOOKUP(T364,Hormel!$AF$8:$AL$31,Y$6))*2</f>
        <v>0</v>
      </c>
      <c r="Z364" s="237">
        <f>IF(U364="","",VLOOKUP(U364,Hormel!$AF$8:$AL$31,Z$6))*2</f>
        <v>0</v>
      </c>
      <c r="AA364" s="237">
        <f>IF(V364="","",VLOOKUP(V364,Hormel!$AF$8:$AL$31,AA$6))*2</f>
        <v>0</v>
      </c>
      <c r="AB364" s="362">
        <v>0</v>
      </c>
      <c r="AC364" s="359">
        <v>0</v>
      </c>
      <c r="AD364" s="359">
        <v>0</v>
      </c>
      <c r="AE364" s="135">
        <v>0</v>
      </c>
      <c r="AF364" s="135">
        <v>0</v>
      </c>
      <c r="AG364" s="223">
        <f t="shared" si="16"/>
        <v>0</v>
      </c>
      <c r="AH364" s="196">
        <f t="shared" si="17"/>
        <v>0</v>
      </c>
      <c r="AI364" s="196"/>
      <c r="AJ364" s="261" t="s">
        <v>257</v>
      </c>
      <c r="AK364" s="196">
        <f>'Team Rank Work'!$AP92</f>
        <v>0</v>
      </c>
      <c r="AL364" s="233">
        <v>893</v>
      </c>
    </row>
    <row r="365" spans="1:38" s="29" customFormat="1" ht="13.5" customHeight="1" hidden="1" thickBot="1">
      <c r="A365" s="189"/>
      <c r="B365" s="190"/>
      <c r="C365" s="258">
        <f>IF(D365="","",IF(C362="","",C362))</f>
      </c>
      <c r="D365" s="73"/>
      <c r="E365" s="193" t="s">
        <v>622</v>
      </c>
      <c r="F365" s="300"/>
      <c r="G365" s="136"/>
      <c r="H365" s="136"/>
      <c r="I365" s="136"/>
      <c r="J365" s="136"/>
      <c r="K365" s="136"/>
      <c r="L365" s="273"/>
      <c r="M365" s="273"/>
      <c r="N365" s="273"/>
      <c r="O365" s="273"/>
      <c r="P365" s="277"/>
      <c r="Q365" s="195">
        <f t="shared" si="15"/>
        <v>0</v>
      </c>
      <c r="R365" s="291"/>
      <c r="S365" s="273"/>
      <c r="T365" s="273"/>
      <c r="U365" s="273"/>
      <c r="V365" s="273"/>
      <c r="W365" s="238">
        <f>IF(R365="","",VLOOKUP(R365,Hormel!$AF$8:$AL$31,W$6))*2</f>
        <v>0</v>
      </c>
      <c r="X365" s="238">
        <f>IF(S365="","",VLOOKUP(S365,Hormel!$AF$8:$AL$31,X$6))*2</f>
        <v>0</v>
      </c>
      <c r="Y365" s="238">
        <f>IF(T365="","",VLOOKUP(T365,Hormel!$AF$8:$AL$31,Y$6))*2</f>
        <v>0</v>
      </c>
      <c r="Z365" s="238">
        <f>IF(U365="","",VLOOKUP(U365,Hormel!$AF$8:$AL$31,Z$6))*2</f>
        <v>0</v>
      </c>
      <c r="AA365" s="238">
        <f>IF(V365="","",VLOOKUP(V365,Hormel!$AF$8:$AL$31,AA$6))*2</f>
        <v>0</v>
      </c>
      <c r="AB365" s="363">
        <v>0</v>
      </c>
      <c r="AC365" s="360">
        <v>0</v>
      </c>
      <c r="AD365" s="360">
        <v>0</v>
      </c>
      <c r="AE365" s="136">
        <v>0</v>
      </c>
      <c r="AF365" s="136">
        <v>0</v>
      </c>
      <c r="AG365" s="224">
        <f t="shared" si="16"/>
        <v>0</v>
      </c>
      <c r="AH365" s="197">
        <f t="shared" si="17"/>
        <v>0</v>
      </c>
      <c r="AI365" s="197"/>
      <c r="AJ365" s="197" t="s">
        <v>27</v>
      </c>
      <c r="AK365" s="197">
        <f>'Team Rank Work'!$AQ92</f>
        <v>0</v>
      </c>
      <c r="AL365" s="234">
        <v>894</v>
      </c>
    </row>
    <row r="366" spans="1:40" s="29" customFormat="1" ht="13.5" customHeight="1" hidden="1">
      <c r="A366" s="189">
        <f>A362+1</f>
        <v>189</v>
      </c>
      <c r="B366" s="242" t="s">
        <v>164</v>
      </c>
      <c r="C366" s="271"/>
      <c r="D366" s="243"/>
      <c r="E366" s="244" t="s">
        <v>623</v>
      </c>
      <c r="F366" s="301"/>
      <c r="G366" s="245"/>
      <c r="H366" s="245"/>
      <c r="I366" s="245"/>
      <c r="J366" s="245"/>
      <c r="K366" s="245"/>
      <c r="L366" s="274"/>
      <c r="M366" s="274"/>
      <c r="N366" s="274"/>
      <c r="O366" s="274"/>
      <c r="P366" s="275"/>
      <c r="Q366" s="246">
        <f t="shared" si="15"/>
        <v>0</v>
      </c>
      <c r="R366" s="292"/>
      <c r="S366" s="274"/>
      <c r="T366" s="274"/>
      <c r="U366" s="274"/>
      <c r="V366" s="274"/>
      <c r="W366" s="239">
        <f>IF(R366="","",VLOOKUP(R366,Hormel!$AF$8:$AL$31,W$6))*2</f>
        <v>0</v>
      </c>
      <c r="X366" s="239">
        <f>IF(S366="","",VLOOKUP(S366,Hormel!$AF$8:$AL$31,X$6))*2</f>
        <v>0</v>
      </c>
      <c r="Y366" s="239">
        <f>IF(T366="","",VLOOKUP(T366,Hormel!$AF$8:$AL$31,Y$6))*2</f>
        <v>0</v>
      </c>
      <c r="Z366" s="239">
        <f>IF(U366="","",VLOOKUP(U366,Hormel!$AF$8:$AL$31,Z$6))*2</f>
        <v>0</v>
      </c>
      <c r="AA366" s="239">
        <f>IF(V366="","",VLOOKUP(V366,Hormel!$AF$8:$AL$31,AA$6))*2</f>
        <v>0</v>
      </c>
      <c r="AB366" s="364">
        <v>0</v>
      </c>
      <c r="AC366" s="361">
        <v>0</v>
      </c>
      <c r="AD366" s="361">
        <v>0</v>
      </c>
      <c r="AE366" s="245">
        <v>0</v>
      </c>
      <c r="AF366" s="245">
        <v>0</v>
      </c>
      <c r="AG366" s="247">
        <f t="shared" si="16"/>
        <v>0</v>
      </c>
      <c r="AH366" s="248">
        <f t="shared" si="17"/>
        <v>0</v>
      </c>
      <c r="AI366" s="249"/>
      <c r="AJ366" s="196"/>
      <c r="AK366" s="248"/>
      <c r="AL366" s="233">
        <v>901</v>
      </c>
      <c r="AN366" s="29">
        <f>IF(C366&lt;&gt;"",1,0)</f>
        <v>0</v>
      </c>
    </row>
    <row r="367" spans="1:38" s="29" customFormat="1" ht="13.5" customHeight="1" hidden="1">
      <c r="A367" s="189"/>
      <c r="B367" s="188"/>
      <c r="C367" s="257">
        <f>IF(D367="","",IF(C366="","",C366))</f>
      </c>
      <c r="D367" s="72"/>
      <c r="E367" s="192" t="s">
        <v>624</v>
      </c>
      <c r="F367" s="299"/>
      <c r="G367" s="135"/>
      <c r="H367" s="135"/>
      <c r="I367" s="135"/>
      <c r="J367" s="135"/>
      <c r="K367" s="135"/>
      <c r="L367" s="272"/>
      <c r="M367" s="272"/>
      <c r="N367" s="272"/>
      <c r="O367" s="272"/>
      <c r="P367" s="276"/>
      <c r="Q367" s="194">
        <f t="shared" si="15"/>
        <v>0</v>
      </c>
      <c r="R367" s="290"/>
      <c r="S367" s="272"/>
      <c r="T367" s="272"/>
      <c r="U367" s="272"/>
      <c r="V367" s="272"/>
      <c r="W367" s="237">
        <f>IF(R367="","",VLOOKUP(R367,Hormel!$AF$8:$AL$31,W$6))*2</f>
        <v>0</v>
      </c>
      <c r="X367" s="237">
        <f>IF(S367="","",VLOOKUP(S367,Hormel!$AF$8:$AL$31,X$6))*2</f>
        <v>0</v>
      </c>
      <c r="Y367" s="237">
        <f>IF(T367="","",VLOOKUP(T367,Hormel!$AF$8:$AL$31,Y$6))*2</f>
        <v>0</v>
      </c>
      <c r="Z367" s="237">
        <f>IF(U367="","",VLOOKUP(U367,Hormel!$AF$8:$AL$31,Z$6))*2</f>
        <v>0</v>
      </c>
      <c r="AA367" s="237">
        <f>IF(V367="","",VLOOKUP(V367,Hormel!$AF$8:$AL$31,AA$6))*2</f>
        <v>0</v>
      </c>
      <c r="AB367" s="362">
        <v>0</v>
      </c>
      <c r="AC367" s="359">
        <v>0</v>
      </c>
      <c r="AD367" s="359">
        <v>0</v>
      </c>
      <c r="AE367" s="135">
        <v>0</v>
      </c>
      <c r="AF367" s="135">
        <v>0</v>
      </c>
      <c r="AG367" s="223">
        <f t="shared" si="16"/>
        <v>0</v>
      </c>
      <c r="AH367" s="196">
        <f t="shared" si="17"/>
        <v>0</v>
      </c>
      <c r="AI367" s="196"/>
      <c r="AJ367" s="261" t="s">
        <v>253</v>
      </c>
      <c r="AK367" s="196">
        <f>'Team Rank Work'!$AO93</f>
        <v>0</v>
      </c>
      <c r="AL367" s="233">
        <v>902</v>
      </c>
    </row>
    <row r="368" spans="1:38" s="29" customFormat="1" ht="13.5" customHeight="1" hidden="1">
      <c r="A368" s="189"/>
      <c r="B368" s="188"/>
      <c r="C368" s="257">
        <f>IF(D368="","",IF(C366="","",C366))</f>
      </c>
      <c r="D368" s="72"/>
      <c r="E368" s="192" t="s">
        <v>625</v>
      </c>
      <c r="F368" s="299"/>
      <c r="G368" s="135"/>
      <c r="H368" s="135"/>
      <c r="I368" s="135"/>
      <c r="J368" s="135"/>
      <c r="K368" s="135"/>
      <c r="L368" s="272"/>
      <c r="M368" s="272"/>
      <c r="N368" s="272"/>
      <c r="O368" s="272"/>
      <c r="P368" s="276"/>
      <c r="Q368" s="194">
        <f t="shared" si="15"/>
        <v>0</v>
      </c>
      <c r="R368" s="290"/>
      <c r="S368" s="272"/>
      <c r="T368" s="272"/>
      <c r="U368" s="272"/>
      <c r="V368" s="272"/>
      <c r="W368" s="237">
        <f>IF(R368="","",VLOOKUP(R368,Hormel!$AF$8:$AL$31,W$6))*2</f>
        <v>0</v>
      </c>
      <c r="X368" s="237">
        <f>IF(S368="","",VLOOKUP(S368,Hormel!$AF$8:$AL$31,X$6))*2</f>
        <v>0</v>
      </c>
      <c r="Y368" s="237">
        <f>IF(T368="","",VLOOKUP(T368,Hormel!$AF$8:$AL$31,Y$6))*2</f>
        <v>0</v>
      </c>
      <c r="Z368" s="237">
        <f>IF(U368="","",VLOOKUP(U368,Hormel!$AF$8:$AL$31,Z$6))*2</f>
        <v>0</v>
      </c>
      <c r="AA368" s="237">
        <f>IF(V368="","",VLOOKUP(V368,Hormel!$AF$8:$AL$31,AA$6))*2</f>
        <v>0</v>
      </c>
      <c r="AB368" s="362">
        <v>0</v>
      </c>
      <c r="AC368" s="359">
        <v>0</v>
      </c>
      <c r="AD368" s="359">
        <v>0</v>
      </c>
      <c r="AE368" s="135">
        <v>0</v>
      </c>
      <c r="AF368" s="135">
        <v>0</v>
      </c>
      <c r="AG368" s="223">
        <f t="shared" si="16"/>
        <v>0</v>
      </c>
      <c r="AH368" s="196">
        <f t="shared" si="17"/>
        <v>0</v>
      </c>
      <c r="AI368" s="196"/>
      <c r="AJ368" s="261" t="s">
        <v>257</v>
      </c>
      <c r="AK368" s="196">
        <f>'Team Rank Work'!$AP93</f>
        <v>0</v>
      </c>
      <c r="AL368" s="233">
        <v>903</v>
      </c>
    </row>
    <row r="369" spans="1:38" s="29" customFormat="1" ht="13.5" customHeight="1" hidden="1">
      <c r="A369" s="189"/>
      <c r="B369" s="190"/>
      <c r="C369" s="258">
        <f>IF(D369="","",IF(C366="","",C366))</f>
      </c>
      <c r="D369" s="73"/>
      <c r="E369" s="193" t="s">
        <v>626</v>
      </c>
      <c r="F369" s="300"/>
      <c r="G369" s="136"/>
      <c r="H369" s="136"/>
      <c r="I369" s="136"/>
      <c r="J369" s="136"/>
      <c r="K369" s="136"/>
      <c r="L369" s="273"/>
      <c r="M369" s="273"/>
      <c r="N369" s="273"/>
      <c r="O369" s="273"/>
      <c r="P369" s="277"/>
      <c r="Q369" s="195">
        <f t="shared" si="15"/>
        <v>0</v>
      </c>
      <c r="R369" s="291"/>
      <c r="S369" s="273"/>
      <c r="T369" s="273"/>
      <c r="U369" s="273"/>
      <c r="V369" s="273"/>
      <c r="W369" s="238">
        <f>IF(R369="","",VLOOKUP(R369,Hormel!$AF$8:$AL$31,W$6))*2</f>
        <v>0</v>
      </c>
      <c r="X369" s="238">
        <f>IF(S369="","",VLOOKUP(S369,Hormel!$AF$8:$AL$31,X$6))*2</f>
        <v>0</v>
      </c>
      <c r="Y369" s="238">
        <f>IF(T369="","",VLOOKUP(T369,Hormel!$AF$8:$AL$31,Y$6))*2</f>
        <v>0</v>
      </c>
      <c r="Z369" s="238">
        <f>IF(U369="","",VLOOKUP(U369,Hormel!$AF$8:$AL$31,Z$6))*2</f>
        <v>0</v>
      </c>
      <c r="AA369" s="238">
        <f>IF(V369="","",VLOOKUP(V369,Hormel!$AF$8:$AL$31,AA$6))*2</f>
        <v>0</v>
      </c>
      <c r="AB369" s="363">
        <v>0</v>
      </c>
      <c r="AC369" s="360">
        <v>0</v>
      </c>
      <c r="AD369" s="360">
        <v>0</v>
      </c>
      <c r="AE369" s="136">
        <v>0</v>
      </c>
      <c r="AF369" s="136">
        <v>0</v>
      </c>
      <c r="AG369" s="224">
        <f t="shared" si="16"/>
        <v>0</v>
      </c>
      <c r="AH369" s="197">
        <f t="shared" si="17"/>
        <v>0</v>
      </c>
      <c r="AI369" s="197"/>
      <c r="AJ369" s="197" t="s">
        <v>27</v>
      </c>
      <c r="AK369" s="197">
        <f>'Team Rank Work'!$AQ93</f>
        <v>0</v>
      </c>
      <c r="AL369" s="234">
        <v>904</v>
      </c>
    </row>
    <row r="370" spans="1:40" s="29" customFormat="1" ht="13.5" customHeight="1" hidden="1">
      <c r="A370" s="189">
        <f>A366+1</f>
        <v>190</v>
      </c>
      <c r="B370" s="242" t="s">
        <v>165</v>
      </c>
      <c r="C370" s="270"/>
      <c r="D370" s="243"/>
      <c r="E370" s="244" t="s">
        <v>627</v>
      </c>
      <c r="F370" s="301"/>
      <c r="G370" s="245"/>
      <c r="H370" s="245"/>
      <c r="I370" s="245"/>
      <c r="J370" s="245"/>
      <c r="K370" s="245"/>
      <c r="L370" s="274"/>
      <c r="M370" s="274"/>
      <c r="N370" s="274"/>
      <c r="O370" s="274"/>
      <c r="P370" s="275"/>
      <c r="Q370" s="246">
        <f t="shared" si="15"/>
        <v>0</v>
      </c>
      <c r="R370" s="292"/>
      <c r="S370" s="274"/>
      <c r="T370" s="274"/>
      <c r="U370" s="274"/>
      <c r="V370" s="274"/>
      <c r="W370" s="239">
        <f>IF(R370="","",VLOOKUP(R370,Hormel!$AF$8:$AL$31,W$6))*2</f>
        <v>0</v>
      </c>
      <c r="X370" s="239">
        <f>IF(S370="","",VLOOKUP(S370,Hormel!$AF$8:$AL$31,X$6))*2</f>
        <v>0</v>
      </c>
      <c r="Y370" s="239">
        <f>IF(T370="","",VLOOKUP(T370,Hormel!$AF$8:$AL$31,Y$6))*2</f>
        <v>0</v>
      </c>
      <c r="Z370" s="239">
        <f>IF(U370="","",VLOOKUP(U370,Hormel!$AF$8:$AL$31,Z$6))*2</f>
        <v>0</v>
      </c>
      <c r="AA370" s="239">
        <f>IF(V370="","",VLOOKUP(V370,Hormel!$AF$8:$AL$31,AA$6))*2</f>
        <v>0</v>
      </c>
      <c r="AB370" s="364">
        <v>0</v>
      </c>
      <c r="AC370" s="361">
        <v>0</v>
      </c>
      <c r="AD370" s="361">
        <v>0</v>
      </c>
      <c r="AE370" s="245">
        <v>0</v>
      </c>
      <c r="AF370" s="245">
        <v>0</v>
      </c>
      <c r="AG370" s="247">
        <f t="shared" si="16"/>
        <v>0</v>
      </c>
      <c r="AH370" s="248">
        <f t="shared" si="17"/>
        <v>0</v>
      </c>
      <c r="AI370" s="249"/>
      <c r="AJ370" s="196"/>
      <c r="AK370" s="248"/>
      <c r="AL370" s="233">
        <v>911</v>
      </c>
      <c r="AN370" s="29">
        <f>IF(C370&lt;&gt;"",1,0)</f>
        <v>0</v>
      </c>
    </row>
    <row r="371" spans="1:38" s="29" customFormat="1" ht="13.5" customHeight="1" hidden="1">
      <c r="A371" s="189"/>
      <c r="B371" s="188"/>
      <c r="C371" s="257">
        <f>IF(D371="","",IF(C370="","",C370))</f>
      </c>
      <c r="D371" s="72"/>
      <c r="E371" s="192" t="s">
        <v>628</v>
      </c>
      <c r="F371" s="299"/>
      <c r="G371" s="135"/>
      <c r="H371" s="135"/>
      <c r="I371" s="135"/>
      <c r="J371" s="135"/>
      <c r="K371" s="135"/>
      <c r="L371" s="272"/>
      <c r="M371" s="272"/>
      <c r="N371" s="272"/>
      <c r="O371" s="272"/>
      <c r="P371" s="276"/>
      <c r="Q371" s="194">
        <f t="shared" si="15"/>
        <v>0</v>
      </c>
      <c r="R371" s="290"/>
      <c r="S371" s="272"/>
      <c r="T371" s="272"/>
      <c r="U371" s="272"/>
      <c r="V371" s="272"/>
      <c r="W371" s="237">
        <f>IF(R371="","",VLOOKUP(R371,Hormel!$AF$8:$AL$31,W$6))*2</f>
        <v>0</v>
      </c>
      <c r="X371" s="237">
        <f>IF(S371="","",VLOOKUP(S371,Hormel!$AF$8:$AL$31,X$6))*2</f>
        <v>0</v>
      </c>
      <c r="Y371" s="237">
        <f>IF(T371="","",VLOOKUP(T371,Hormel!$AF$8:$AL$31,Y$6))*2</f>
        <v>0</v>
      </c>
      <c r="Z371" s="237">
        <f>IF(U371="","",VLOOKUP(U371,Hormel!$AF$8:$AL$31,Z$6))*2</f>
        <v>0</v>
      </c>
      <c r="AA371" s="237">
        <f>IF(V371="","",VLOOKUP(V371,Hormel!$AF$8:$AL$31,AA$6))*2</f>
        <v>0</v>
      </c>
      <c r="AB371" s="362">
        <v>0</v>
      </c>
      <c r="AC371" s="359">
        <v>0</v>
      </c>
      <c r="AD371" s="359">
        <v>0</v>
      </c>
      <c r="AE371" s="135">
        <v>0</v>
      </c>
      <c r="AF371" s="135">
        <v>0</v>
      </c>
      <c r="AG371" s="223">
        <f t="shared" si="16"/>
        <v>0</v>
      </c>
      <c r="AH371" s="196">
        <f t="shared" si="17"/>
        <v>0</v>
      </c>
      <c r="AI371" s="196"/>
      <c r="AJ371" s="261" t="s">
        <v>253</v>
      </c>
      <c r="AK371" s="196">
        <f>'Team Rank Work'!$AO94</f>
        <v>0</v>
      </c>
      <c r="AL371" s="233">
        <v>912</v>
      </c>
    </row>
    <row r="372" spans="1:38" s="29" customFormat="1" ht="13.5" customHeight="1" hidden="1">
      <c r="A372" s="189"/>
      <c r="B372" s="188"/>
      <c r="C372" s="257">
        <f>IF(D372="","",IF(C370="","",C370))</f>
      </c>
      <c r="D372" s="72"/>
      <c r="E372" s="192" t="s">
        <v>629</v>
      </c>
      <c r="F372" s="299"/>
      <c r="G372" s="135"/>
      <c r="H372" s="135"/>
      <c r="I372" s="135"/>
      <c r="J372" s="135"/>
      <c r="K372" s="135"/>
      <c r="L372" s="272"/>
      <c r="M372" s="272"/>
      <c r="N372" s="272"/>
      <c r="O372" s="272"/>
      <c r="P372" s="276"/>
      <c r="Q372" s="194">
        <f t="shared" si="15"/>
        <v>0</v>
      </c>
      <c r="R372" s="290"/>
      <c r="S372" s="272"/>
      <c r="T372" s="272"/>
      <c r="U372" s="272"/>
      <c r="V372" s="272"/>
      <c r="W372" s="237">
        <f>IF(R372="","",VLOOKUP(R372,Hormel!$AF$8:$AL$31,W$6))*2</f>
        <v>0</v>
      </c>
      <c r="X372" s="237">
        <f>IF(S372="","",VLOOKUP(S372,Hormel!$AF$8:$AL$31,X$6))*2</f>
        <v>0</v>
      </c>
      <c r="Y372" s="237">
        <f>IF(T372="","",VLOOKUP(T372,Hormel!$AF$8:$AL$31,Y$6))*2</f>
        <v>0</v>
      </c>
      <c r="Z372" s="237">
        <f>IF(U372="","",VLOOKUP(U372,Hormel!$AF$8:$AL$31,Z$6))*2</f>
        <v>0</v>
      </c>
      <c r="AA372" s="237">
        <f>IF(V372="","",VLOOKUP(V372,Hormel!$AF$8:$AL$31,AA$6))*2</f>
        <v>0</v>
      </c>
      <c r="AB372" s="362">
        <v>0</v>
      </c>
      <c r="AC372" s="359">
        <v>0</v>
      </c>
      <c r="AD372" s="359">
        <v>0</v>
      </c>
      <c r="AE372" s="135">
        <v>0</v>
      </c>
      <c r="AF372" s="135">
        <v>0</v>
      </c>
      <c r="AG372" s="223">
        <f t="shared" si="16"/>
        <v>0</v>
      </c>
      <c r="AH372" s="196">
        <f t="shared" si="17"/>
        <v>0</v>
      </c>
      <c r="AI372" s="196"/>
      <c r="AJ372" s="261" t="s">
        <v>257</v>
      </c>
      <c r="AK372" s="196">
        <f>'Team Rank Work'!$AP94</f>
        <v>0</v>
      </c>
      <c r="AL372" s="233">
        <v>913</v>
      </c>
    </row>
    <row r="373" spans="1:38" s="29" customFormat="1" ht="13.5" customHeight="1" hidden="1">
      <c r="A373" s="189"/>
      <c r="B373" s="190"/>
      <c r="C373" s="258">
        <f>IF(D373="","",IF(C370="","",C370))</f>
      </c>
      <c r="D373" s="73"/>
      <c r="E373" s="193" t="s">
        <v>630</v>
      </c>
      <c r="F373" s="300"/>
      <c r="G373" s="136"/>
      <c r="H373" s="136"/>
      <c r="I373" s="136"/>
      <c r="J373" s="136"/>
      <c r="K373" s="136"/>
      <c r="L373" s="273"/>
      <c r="M373" s="273"/>
      <c r="N373" s="273"/>
      <c r="O373" s="273"/>
      <c r="P373" s="277"/>
      <c r="Q373" s="195">
        <f t="shared" si="15"/>
        <v>0</v>
      </c>
      <c r="R373" s="291"/>
      <c r="S373" s="273"/>
      <c r="T373" s="273"/>
      <c r="U373" s="273"/>
      <c r="V373" s="273"/>
      <c r="W373" s="238">
        <f>IF(R373="","",VLOOKUP(R373,Hormel!$AF$8:$AL$31,W$6))*2</f>
        <v>0</v>
      </c>
      <c r="X373" s="238">
        <f>IF(S373="","",VLOOKUP(S373,Hormel!$AF$8:$AL$31,X$6))*2</f>
        <v>0</v>
      </c>
      <c r="Y373" s="238">
        <f>IF(T373="","",VLOOKUP(T373,Hormel!$AF$8:$AL$31,Y$6))*2</f>
        <v>0</v>
      </c>
      <c r="Z373" s="238">
        <f>IF(U373="","",VLOOKUP(U373,Hormel!$AF$8:$AL$31,Z$6))*2</f>
        <v>0</v>
      </c>
      <c r="AA373" s="238">
        <f>IF(V373="","",VLOOKUP(V373,Hormel!$AF$8:$AL$31,AA$6))*2</f>
        <v>0</v>
      </c>
      <c r="AB373" s="363">
        <v>0</v>
      </c>
      <c r="AC373" s="360">
        <v>0</v>
      </c>
      <c r="AD373" s="360">
        <v>0</v>
      </c>
      <c r="AE373" s="136">
        <v>0</v>
      </c>
      <c r="AF373" s="136">
        <v>0</v>
      </c>
      <c r="AG373" s="224">
        <f t="shared" si="16"/>
        <v>0</v>
      </c>
      <c r="AH373" s="197">
        <f t="shared" si="17"/>
        <v>0</v>
      </c>
      <c r="AI373" s="197"/>
      <c r="AJ373" s="197" t="s">
        <v>27</v>
      </c>
      <c r="AK373" s="197">
        <f>'Team Rank Work'!$AQ94</f>
        <v>0</v>
      </c>
      <c r="AL373" s="234">
        <v>914</v>
      </c>
    </row>
    <row r="374" spans="1:40" s="29" customFormat="1" ht="13.5" customHeight="1" hidden="1">
      <c r="A374" s="189">
        <f>A370+1</f>
        <v>191</v>
      </c>
      <c r="B374" s="242" t="s">
        <v>166</v>
      </c>
      <c r="C374" s="270"/>
      <c r="D374" s="243"/>
      <c r="E374" s="244" t="s">
        <v>631</v>
      </c>
      <c r="F374" s="301"/>
      <c r="G374" s="245"/>
      <c r="H374" s="245"/>
      <c r="I374" s="245"/>
      <c r="J374" s="245"/>
      <c r="K374" s="245"/>
      <c r="L374" s="274"/>
      <c r="M374" s="274"/>
      <c r="N374" s="274"/>
      <c r="O374" s="274"/>
      <c r="P374" s="275"/>
      <c r="Q374" s="246">
        <f t="shared" si="15"/>
        <v>0</v>
      </c>
      <c r="R374" s="292"/>
      <c r="S374" s="274"/>
      <c r="T374" s="274"/>
      <c r="U374" s="274"/>
      <c r="V374" s="274"/>
      <c r="W374" s="239">
        <f>IF(R374="","",VLOOKUP(R374,Hormel!$AF$8:$AL$31,W$6))*2</f>
        <v>0</v>
      </c>
      <c r="X374" s="239">
        <f>IF(S374="","",VLOOKUP(S374,Hormel!$AF$8:$AL$31,X$6))*2</f>
        <v>0</v>
      </c>
      <c r="Y374" s="239">
        <f>IF(T374="","",VLOOKUP(T374,Hormel!$AF$8:$AL$31,Y$6))*2</f>
        <v>0</v>
      </c>
      <c r="Z374" s="239">
        <f>IF(U374="","",VLOOKUP(U374,Hormel!$AF$8:$AL$31,Z$6))*2</f>
        <v>0</v>
      </c>
      <c r="AA374" s="239">
        <f>IF(V374="","",VLOOKUP(V374,Hormel!$AF$8:$AL$31,AA$6))*2</f>
        <v>0</v>
      </c>
      <c r="AB374" s="364">
        <v>0</v>
      </c>
      <c r="AC374" s="361">
        <v>0</v>
      </c>
      <c r="AD374" s="361">
        <v>0</v>
      </c>
      <c r="AE374" s="245">
        <v>0</v>
      </c>
      <c r="AF374" s="245">
        <v>0</v>
      </c>
      <c r="AG374" s="247">
        <f t="shared" si="16"/>
        <v>0</v>
      </c>
      <c r="AH374" s="248">
        <f t="shared" si="17"/>
        <v>0</v>
      </c>
      <c r="AI374" s="249"/>
      <c r="AJ374" s="196"/>
      <c r="AK374" s="248"/>
      <c r="AL374" s="233">
        <v>921</v>
      </c>
      <c r="AN374" s="29">
        <f>IF(C374&lt;&gt;"",1,0)</f>
        <v>0</v>
      </c>
    </row>
    <row r="375" spans="1:38" s="29" customFormat="1" ht="13.5" customHeight="1" hidden="1">
      <c r="A375" s="189"/>
      <c r="B375" s="188"/>
      <c r="C375" s="257">
        <f>IF(D375="","",IF(C374="","",C374))</f>
      </c>
      <c r="D375" s="72"/>
      <c r="E375" s="192" t="s">
        <v>632</v>
      </c>
      <c r="F375" s="299"/>
      <c r="G375" s="135"/>
      <c r="H375" s="135"/>
      <c r="I375" s="135"/>
      <c r="J375" s="135"/>
      <c r="K375" s="135"/>
      <c r="L375" s="272"/>
      <c r="M375" s="272"/>
      <c r="N375" s="272"/>
      <c r="O375" s="272"/>
      <c r="P375" s="276"/>
      <c r="Q375" s="194">
        <f t="shared" si="15"/>
        <v>0</v>
      </c>
      <c r="R375" s="290"/>
      <c r="S375" s="272"/>
      <c r="T375" s="272"/>
      <c r="U375" s="272"/>
      <c r="V375" s="272"/>
      <c r="W375" s="237">
        <f>IF(R375="","",VLOOKUP(R375,Hormel!$AF$8:$AL$31,W$6))*2</f>
        <v>0</v>
      </c>
      <c r="X375" s="237">
        <f>IF(S375="","",VLOOKUP(S375,Hormel!$AF$8:$AL$31,X$6))*2</f>
        <v>0</v>
      </c>
      <c r="Y375" s="237">
        <f>IF(T375="","",VLOOKUP(T375,Hormel!$AF$8:$AL$31,Y$6))*2</f>
        <v>0</v>
      </c>
      <c r="Z375" s="237">
        <f>IF(U375="","",VLOOKUP(U375,Hormel!$AF$8:$AL$31,Z$6))*2</f>
        <v>0</v>
      </c>
      <c r="AA375" s="237">
        <f>IF(V375="","",VLOOKUP(V375,Hormel!$AF$8:$AL$31,AA$6))*2</f>
        <v>0</v>
      </c>
      <c r="AB375" s="362">
        <v>0</v>
      </c>
      <c r="AC375" s="359">
        <v>0</v>
      </c>
      <c r="AD375" s="359">
        <v>0</v>
      </c>
      <c r="AE375" s="135">
        <v>0</v>
      </c>
      <c r="AF375" s="135">
        <v>0</v>
      </c>
      <c r="AG375" s="223">
        <f t="shared" si="16"/>
        <v>0</v>
      </c>
      <c r="AH375" s="196">
        <f t="shared" si="17"/>
        <v>0</v>
      </c>
      <c r="AI375" s="196"/>
      <c r="AJ375" s="261" t="s">
        <v>253</v>
      </c>
      <c r="AK375" s="196">
        <f>'Team Rank Work'!$AO95</f>
        <v>0</v>
      </c>
      <c r="AL375" s="233">
        <v>922</v>
      </c>
    </row>
    <row r="376" spans="1:38" s="29" customFormat="1" ht="13.5" customHeight="1" hidden="1">
      <c r="A376" s="189"/>
      <c r="B376" s="188"/>
      <c r="C376" s="257">
        <f>IF(D376="","",IF(C374="","",C374))</f>
      </c>
      <c r="D376" s="72"/>
      <c r="E376" s="192" t="s">
        <v>633</v>
      </c>
      <c r="F376" s="299"/>
      <c r="G376" s="135"/>
      <c r="H376" s="135"/>
      <c r="I376" s="135"/>
      <c r="J376" s="135"/>
      <c r="K376" s="135"/>
      <c r="L376" s="272"/>
      <c r="M376" s="272"/>
      <c r="N376" s="272"/>
      <c r="O376" s="272"/>
      <c r="P376" s="276"/>
      <c r="Q376" s="194">
        <f t="shared" si="15"/>
        <v>0</v>
      </c>
      <c r="R376" s="290"/>
      <c r="S376" s="272"/>
      <c r="T376" s="272"/>
      <c r="U376" s="272"/>
      <c r="V376" s="272"/>
      <c r="W376" s="237">
        <f>IF(R376="","",VLOOKUP(R376,Hormel!$AF$8:$AL$31,W$6))*2</f>
        <v>0</v>
      </c>
      <c r="X376" s="237">
        <f>IF(S376="","",VLOOKUP(S376,Hormel!$AF$8:$AL$31,X$6))*2</f>
        <v>0</v>
      </c>
      <c r="Y376" s="237">
        <f>IF(T376="","",VLOOKUP(T376,Hormel!$AF$8:$AL$31,Y$6))*2</f>
        <v>0</v>
      </c>
      <c r="Z376" s="237">
        <f>IF(U376="","",VLOOKUP(U376,Hormel!$AF$8:$AL$31,Z$6))*2</f>
        <v>0</v>
      </c>
      <c r="AA376" s="237">
        <f>IF(V376="","",VLOOKUP(V376,Hormel!$AF$8:$AL$31,AA$6))*2</f>
        <v>0</v>
      </c>
      <c r="AB376" s="362">
        <v>0</v>
      </c>
      <c r="AC376" s="359">
        <v>0</v>
      </c>
      <c r="AD376" s="359">
        <v>0</v>
      </c>
      <c r="AE376" s="135">
        <v>0</v>
      </c>
      <c r="AF376" s="135">
        <v>0</v>
      </c>
      <c r="AG376" s="223">
        <f t="shared" si="16"/>
        <v>0</v>
      </c>
      <c r="AH376" s="196">
        <f t="shared" si="17"/>
        <v>0</v>
      </c>
      <c r="AI376" s="196"/>
      <c r="AJ376" s="261" t="s">
        <v>257</v>
      </c>
      <c r="AK376" s="196">
        <f>'Team Rank Work'!$AP95</f>
        <v>0</v>
      </c>
      <c r="AL376" s="233">
        <v>923</v>
      </c>
    </row>
    <row r="377" spans="1:38" s="29" customFormat="1" ht="13.5" customHeight="1" hidden="1" thickBot="1">
      <c r="A377" s="189"/>
      <c r="B377" s="190"/>
      <c r="C377" s="258">
        <f>IF(D377="","",IF(C374="","",C374))</f>
      </c>
      <c r="D377" s="73"/>
      <c r="E377" s="193" t="s">
        <v>634</v>
      </c>
      <c r="F377" s="300"/>
      <c r="G377" s="136"/>
      <c r="H377" s="136"/>
      <c r="I377" s="136"/>
      <c r="J377" s="136"/>
      <c r="K377" s="136"/>
      <c r="L377" s="273"/>
      <c r="M377" s="273"/>
      <c r="N377" s="273"/>
      <c r="O377" s="273"/>
      <c r="P377" s="277"/>
      <c r="Q377" s="195">
        <f t="shared" si="15"/>
        <v>0</v>
      </c>
      <c r="R377" s="291"/>
      <c r="S377" s="273"/>
      <c r="T377" s="273"/>
      <c r="U377" s="273"/>
      <c r="V377" s="273"/>
      <c r="W377" s="238">
        <f>IF(R377="","",VLOOKUP(R377,Hormel!$AF$8:$AL$31,W$6))*2</f>
        <v>0</v>
      </c>
      <c r="X377" s="238">
        <f>IF(S377="","",VLOOKUP(S377,Hormel!$AF$8:$AL$31,X$6))*2</f>
        <v>0</v>
      </c>
      <c r="Y377" s="238">
        <f>IF(T377="","",VLOOKUP(T377,Hormel!$AF$8:$AL$31,Y$6))*2</f>
        <v>0</v>
      </c>
      <c r="Z377" s="238">
        <f>IF(U377="","",VLOOKUP(U377,Hormel!$AF$8:$AL$31,Z$6))*2</f>
        <v>0</v>
      </c>
      <c r="AA377" s="238">
        <f>IF(V377="","",VLOOKUP(V377,Hormel!$AF$8:$AL$31,AA$6))*2</f>
        <v>0</v>
      </c>
      <c r="AB377" s="363">
        <v>0</v>
      </c>
      <c r="AC377" s="360">
        <v>0</v>
      </c>
      <c r="AD377" s="360">
        <v>0</v>
      </c>
      <c r="AE377" s="136">
        <v>0</v>
      </c>
      <c r="AF377" s="136">
        <v>0</v>
      </c>
      <c r="AG377" s="224">
        <f t="shared" si="16"/>
        <v>0</v>
      </c>
      <c r="AH377" s="197">
        <f t="shared" si="17"/>
        <v>0</v>
      </c>
      <c r="AI377" s="197"/>
      <c r="AJ377" s="197" t="s">
        <v>27</v>
      </c>
      <c r="AK377" s="197">
        <f>'Team Rank Work'!$AQ95</f>
        <v>0</v>
      </c>
      <c r="AL377" s="234">
        <v>924</v>
      </c>
    </row>
    <row r="378" spans="1:40" s="29" customFormat="1" ht="13.5" customHeight="1" hidden="1">
      <c r="A378" s="189">
        <f>A374+1</f>
        <v>192</v>
      </c>
      <c r="B378" s="242" t="s">
        <v>167</v>
      </c>
      <c r="C378" s="271"/>
      <c r="D378" s="243"/>
      <c r="E378" s="244" t="s">
        <v>635</v>
      </c>
      <c r="F378" s="301"/>
      <c r="G378" s="245"/>
      <c r="H378" s="245"/>
      <c r="I378" s="245"/>
      <c r="J378" s="245"/>
      <c r="K378" s="245"/>
      <c r="L378" s="274"/>
      <c r="M378" s="274"/>
      <c r="N378" s="274"/>
      <c r="O378" s="274"/>
      <c r="P378" s="275"/>
      <c r="Q378" s="246">
        <f t="shared" si="15"/>
        <v>0</v>
      </c>
      <c r="R378" s="292"/>
      <c r="S378" s="274"/>
      <c r="T378" s="274"/>
      <c r="U378" s="274"/>
      <c r="V378" s="274"/>
      <c r="W378" s="239">
        <f>IF(R378="","",VLOOKUP(R378,Hormel!$AF$8:$AL$31,W$6))*2</f>
        <v>0</v>
      </c>
      <c r="X378" s="239">
        <f>IF(S378="","",VLOOKUP(S378,Hormel!$AF$8:$AL$31,X$6))*2</f>
        <v>0</v>
      </c>
      <c r="Y378" s="239">
        <f>IF(T378="","",VLOOKUP(T378,Hormel!$AF$8:$AL$31,Y$6))*2</f>
        <v>0</v>
      </c>
      <c r="Z378" s="239">
        <f>IF(U378="","",VLOOKUP(U378,Hormel!$AF$8:$AL$31,Z$6))*2</f>
        <v>0</v>
      </c>
      <c r="AA378" s="239">
        <f>IF(V378="","",VLOOKUP(V378,Hormel!$AF$8:$AL$31,AA$6))*2</f>
        <v>0</v>
      </c>
      <c r="AB378" s="364">
        <v>0</v>
      </c>
      <c r="AC378" s="361">
        <v>0</v>
      </c>
      <c r="AD378" s="361">
        <v>0</v>
      </c>
      <c r="AE378" s="245">
        <v>0</v>
      </c>
      <c r="AF378" s="245">
        <v>0</v>
      </c>
      <c r="AG378" s="247">
        <f t="shared" si="16"/>
        <v>0</v>
      </c>
      <c r="AH378" s="248">
        <f t="shared" si="17"/>
        <v>0</v>
      </c>
      <c r="AI378" s="249"/>
      <c r="AJ378" s="196"/>
      <c r="AK378" s="248"/>
      <c r="AL378" s="233">
        <v>931</v>
      </c>
      <c r="AN378" s="29">
        <f>IF(C378&lt;&gt;"",1,0)</f>
        <v>0</v>
      </c>
    </row>
    <row r="379" spans="1:38" s="29" customFormat="1" ht="13.5" customHeight="1" hidden="1">
      <c r="A379" s="189"/>
      <c r="B379" s="188"/>
      <c r="C379" s="257">
        <f>IF(D379="","",IF(C378="","",C378))</f>
      </c>
      <c r="D379" s="72"/>
      <c r="E379" s="192" t="s">
        <v>636</v>
      </c>
      <c r="F379" s="299"/>
      <c r="G379" s="135"/>
      <c r="H379" s="135"/>
      <c r="I379" s="135"/>
      <c r="J379" s="135"/>
      <c r="K379" s="135"/>
      <c r="L379" s="272"/>
      <c r="M379" s="272"/>
      <c r="N379" s="272"/>
      <c r="O379" s="272"/>
      <c r="P379" s="276"/>
      <c r="Q379" s="194">
        <f t="shared" si="15"/>
        <v>0</v>
      </c>
      <c r="R379" s="290"/>
      <c r="S379" s="272"/>
      <c r="T379" s="272"/>
      <c r="U379" s="272"/>
      <c r="V379" s="272"/>
      <c r="W379" s="237">
        <f>IF(R379="","",VLOOKUP(R379,Hormel!$AF$8:$AL$31,W$6))*2</f>
        <v>0</v>
      </c>
      <c r="X379" s="237">
        <f>IF(S379="","",VLOOKUP(S379,Hormel!$AF$8:$AL$31,X$6))*2</f>
        <v>0</v>
      </c>
      <c r="Y379" s="237">
        <f>IF(T379="","",VLOOKUP(T379,Hormel!$AF$8:$AL$31,Y$6))*2</f>
        <v>0</v>
      </c>
      <c r="Z379" s="237">
        <f>IF(U379="","",VLOOKUP(U379,Hormel!$AF$8:$AL$31,Z$6))*2</f>
        <v>0</v>
      </c>
      <c r="AA379" s="237">
        <f>IF(V379="","",VLOOKUP(V379,Hormel!$AF$8:$AL$31,AA$6))*2</f>
        <v>0</v>
      </c>
      <c r="AB379" s="362">
        <v>0</v>
      </c>
      <c r="AC379" s="359">
        <v>0</v>
      </c>
      <c r="AD379" s="359">
        <v>0</v>
      </c>
      <c r="AE379" s="135">
        <v>0</v>
      </c>
      <c r="AF379" s="135">
        <v>0</v>
      </c>
      <c r="AG379" s="223">
        <f t="shared" si="16"/>
        <v>0</v>
      </c>
      <c r="AH379" s="196">
        <f t="shared" si="17"/>
        <v>0</v>
      </c>
      <c r="AI379" s="196"/>
      <c r="AJ379" s="261" t="s">
        <v>253</v>
      </c>
      <c r="AK379" s="196">
        <f>'Team Rank Work'!$AO96</f>
        <v>0</v>
      </c>
      <c r="AL379" s="233">
        <v>932</v>
      </c>
    </row>
    <row r="380" spans="1:38" s="29" customFormat="1" ht="13.5" customHeight="1" hidden="1">
      <c r="A380" s="189"/>
      <c r="B380" s="188"/>
      <c r="C380" s="257">
        <f>IF(D380="","",IF(C378="","",C378))</f>
      </c>
      <c r="D380" s="72"/>
      <c r="E380" s="192" t="s">
        <v>637</v>
      </c>
      <c r="F380" s="299"/>
      <c r="G380" s="135"/>
      <c r="H380" s="135"/>
      <c r="I380" s="135"/>
      <c r="J380" s="135"/>
      <c r="K380" s="135"/>
      <c r="L380" s="272"/>
      <c r="M380" s="272"/>
      <c r="N380" s="272"/>
      <c r="O380" s="272"/>
      <c r="P380" s="276"/>
      <c r="Q380" s="194">
        <f t="shared" si="15"/>
        <v>0</v>
      </c>
      <c r="R380" s="290"/>
      <c r="S380" s="272"/>
      <c r="T380" s="272"/>
      <c r="U380" s="272"/>
      <c r="V380" s="272"/>
      <c r="W380" s="237">
        <f>IF(R380="","",VLOOKUP(R380,Hormel!$AF$8:$AL$31,W$6))*2</f>
        <v>0</v>
      </c>
      <c r="X380" s="237">
        <f>IF(S380="","",VLOOKUP(S380,Hormel!$AF$8:$AL$31,X$6))*2</f>
        <v>0</v>
      </c>
      <c r="Y380" s="237">
        <f>IF(T380="","",VLOOKUP(T380,Hormel!$AF$8:$AL$31,Y$6))*2</f>
        <v>0</v>
      </c>
      <c r="Z380" s="237">
        <f>IF(U380="","",VLOOKUP(U380,Hormel!$AF$8:$AL$31,Z$6))*2</f>
        <v>0</v>
      </c>
      <c r="AA380" s="237">
        <f>IF(V380="","",VLOOKUP(V380,Hormel!$AF$8:$AL$31,AA$6))*2</f>
        <v>0</v>
      </c>
      <c r="AB380" s="362">
        <v>0</v>
      </c>
      <c r="AC380" s="359">
        <v>0</v>
      </c>
      <c r="AD380" s="359">
        <v>0</v>
      </c>
      <c r="AE380" s="135">
        <v>0</v>
      </c>
      <c r="AF380" s="135">
        <v>0</v>
      </c>
      <c r="AG380" s="223">
        <f t="shared" si="16"/>
        <v>0</v>
      </c>
      <c r="AH380" s="196">
        <f t="shared" si="17"/>
        <v>0</v>
      </c>
      <c r="AI380" s="196"/>
      <c r="AJ380" s="261" t="s">
        <v>257</v>
      </c>
      <c r="AK380" s="196">
        <f>'Team Rank Work'!$AP96</f>
        <v>0</v>
      </c>
      <c r="AL380" s="233">
        <v>933</v>
      </c>
    </row>
    <row r="381" spans="1:38" s="29" customFormat="1" ht="13.5" customHeight="1" hidden="1" thickBot="1">
      <c r="A381" s="189"/>
      <c r="B381" s="190"/>
      <c r="C381" s="258">
        <f>IF(D381="","",IF(C378="","",C378))</f>
      </c>
      <c r="D381" s="73"/>
      <c r="E381" s="193" t="s">
        <v>638</v>
      </c>
      <c r="F381" s="300"/>
      <c r="G381" s="136"/>
      <c r="H381" s="136"/>
      <c r="I381" s="136"/>
      <c r="J381" s="136"/>
      <c r="K381" s="136"/>
      <c r="L381" s="273"/>
      <c r="M381" s="273"/>
      <c r="N381" s="273"/>
      <c r="O381" s="273"/>
      <c r="P381" s="277"/>
      <c r="Q381" s="195">
        <f t="shared" si="15"/>
        <v>0</v>
      </c>
      <c r="R381" s="291"/>
      <c r="S381" s="273"/>
      <c r="T381" s="273"/>
      <c r="U381" s="273"/>
      <c r="V381" s="273"/>
      <c r="W381" s="238">
        <f>IF(R381="","",VLOOKUP(R381,Hormel!$AF$8:$AL$31,W$6))*2</f>
        <v>0</v>
      </c>
      <c r="X381" s="238">
        <f>IF(S381="","",VLOOKUP(S381,Hormel!$AF$8:$AL$31,X$6))*2</f>
        <v>0</v>
      </c>
      <c r="Y381" s="238">
        <f>IF(T381="","",VLOOKUP(T381,Hormel!$AF$8:$AL$31,Y$6))*2</f>
        <v>0</v>
      </c>
      <c r="Z381" s="238">
        <f>IF(U381="","",VLOOKUP(U381,Hormel!$AF$8:$AL$31,Z$6))*2</f>
        <v>0</v>
      </c>
      <c r="AA381" s="238">
        <f>IF(V381="","",VLOOKUP(V381,Hormel!$AF$8:$AL$31,AA$6))*2</f>
        <v>0</v>
      </c>
      <c r="AB381" s="363">
        <v>0</v>
      </c>
      <c r="AC381" s="360">
        <v>0</v>
      </c>
      <c r="AD381" s="360">
        <v>0</v>
      </c>
      <c r="AE381" s="136">
        <v>0</v>
      </c>
      <c r="AF381" s="136">
        <v>0</v>
      </c>
      <c r="AG381" s="224">
        <f t="shared" si="16"/>
        <v>0</v>
      </c>
      <c r="AH381" s="197">
        <f t="shared" si="17"/>
        <v>0</v>
      </c>
      <c r="AI381" s="197"/>
      <c r="AJ381" s="197" t="s">
        <v>27</v>
      </c>
      <c r="AK381" s="197">
        <f>'Team Rank Work'!$AQ96</f>
        <v>0</v>
      </c>
      <c r="AL381" s="234">
        <v>934</v>
      </c>
    </row>
    <row r="382" spans="1:40" s="29" customFormat="1" ht="13.5" customHeight="1" hidden="1">
      <c r="A382" s="189">
        <f>A378+1</f>
        <v>193</v>
      </c>
      <c r="B382" s="242" t="s">
        <v>168</v>
      </c>
      <c r="C382" s="271"/>
      <c r="D382" s="243"/>
      <c r="E382" s="244" t="s">
        <v>639</v>
      </c>
      <c r="F382" s="301"/>
      <c r="G382" s="245"/>
      <c r="H382" s="245"/>
      <c r="I382" s="245"/>
      <c r="J382" s="245"/>
      <c r="K382" s="245"/>
      <c r="L382" s="274"/>
      <c r="M382" s="274"/>
      <c r="N382" s="274"/>
      <c r="O382" s="274"/>
      <c r="P382" s="275"/>
      <c r="Q382" s="246">
        <f t="shared" si="15"/>
        <v>0</v>
      </c>
      <c r="R382" s="292"/>
      <c r="S382" s="274"/>
      <c r="T382" s="274"/>
      <c r="U382" s="274"/>
      <c r="V382" s="274"/>
      <c r="W382" s="239">
        <f>IF(R382="","",VLOOKUP(R382,Hormel!$AF$8:$AL$31,W$6))*2</f>
        <v>0</v>
      </c>
      <c r="X382" s="239">
        <f>IF(S382="","",VLOOKUP(S382,Hormel!$AF$8:$AL$31,X$6))*2</f>
        <v>0</v>
      </c>
      <c r="Y382" s="239">
        <f>IF(T382="","",VLOOKUP(T382,Hormel!$AF$8:$AL$31,Y$6))*2</f>
        <v>0</v>
      </c>
      <c r="Z382" s="239">
        <f>IF(U382="","",VLOOKUP(U382,Hormel!$AF$8:$AL$31,Z$6))*2</f>
        <v>0</v>
      </c>
      <c r="AA382" s="239">
        <f>IF(V382="","",VLOOKUP(V382,Hormel!$AF$8:$AL$31,AA$6))*2</f>
        <v>0</v>
      </c>
      <c r="AB382" s="364">
        <v>0</v>
      </c>
      <c r="AC382" s="361">
        <v>0</v>
      </c>
      <c r="AD382" s="361">
        <v>0</v>
      </c>
      <c r="AE382" s="245">
        <v>0</v>
      </c>
      <c r="AF382" s="245">
        <v>0</v>
      </c>
      <c r="AG382" s="247">
        <f t="shared" si="16"/>
        <v>0</v>
      </c>
      <c r="AH382" s="248">
        <f t="shared" si="17"/>
        <v>0</v>
      </c>
      <c r="AI382" s="249"/>
      <c r="AJ382" s="196"/>
      <c r="AK382" s="248"/>
      <c r="AL382" s="233">
        <v>941</v>
      </c>
      <c r="AN382" s="29">
        <f>IF(C382&lt;&gt;"",1,0)</f>
        <v>0</v>
      </c>
    </row>
    <row r="383" spans="1:38" s="29" customFormat="1" ht="13.5" customHeight="1" hidden="1">
      <c r="A383" s="189"/>
      <c r="B383" s="188"/>
      <c r="C383" s="257">
        <f>IF(D383="","",IF(C382="","",C382))</f>
      </c>
      <c r="D383" s="72"/>
      <c r="E383" s="192" t="s">
        <v>640</v>
      </c>
      <c r="F383" s="299"/>
      <c r="G383" s="135"/>
      <c r="H383" s="135"/>
      <c r="I383" s="135"/>
      <c r="J383" s="135"/>
      <c r="K383" s="135"/>
      <c r="L383" s="272"/>
      <c r="M383" s="272"/>
      <c r="N383" s="272"/>
      <c r="O383" s="272"/>
      <c r="P383" s="276"/>
      <c r="Q383" s="194">
        <f t="shared" si="15"/>
        <v>0</v>
      </c>
      <c r="R383" s="290"/>
      <c r="S383" s="272"/>
      <c r="T383" s="272"/>
      <c r="U383" s="272"/>
      <c r="V383" s="272"/>
      <c r="W383" s="237">
        <f>IF(R383="","",VLOOKUP(R383,Hormel!$AF$8:$AL$31,W$6))*2</f>
        <v>0</v>
      </c>
      <c r="X383" s="237">
        <f>IF(S383="","",VLOOKUP(S383,Hormel!$AF$8:$AL$31,X$6))*2</f>
        <v>0</v>
      </c>
      <c r="Y383" s="237">
        <f>IF(T383="","",VLOOKUP(T383,Hormel!$AF$8:$AL$31,Y$6))*2</f>
        <v>0</v>
      </c>
      <c r="Z383" s="237">
        <f>IF(U383="","",VLOOKUP(U383,Hormel!$AF$8:$AL$31,Z$6))*2</f>
        <v>0</v>
      </c>
      <c r="AA383" s="237">
        <f>IF(V383="","",VLOOKUP(V383,Hormel!$AF$8:$AL$31,AA$6))*2</f>
        <v>0</v>
      </c>
      <c r="AB383" s="362">
        <v>0</v>
      </c>
      <c r="AC383" s="359">
        <v>0</v>
      </c>
      <c r="AD383" s="359">
        <v>0</v>
      </c>
      <c r="AE383" s="135">
        <v>0</v>
      </c>
      <c r="AF383" s="135">
        <v>0</v>
      </c>
      <c r="AG383" s="223">
        <f t="shared" si="16"/>
        <v>0</v>
      </c>
      <c r="AH383" s="196">
        <f t="shared" si="17"/>
        <v>0</v>
      </c>
      <c r="AI383" s="196"/>
      <c r="AJ383" s="261" t="s">
        <v>253</v>
      </c>
      <c r="AK383" s="196">
        <f>'Team Rank Work'!$AO97</f>
        <v>0</v>
      </c>
      <c r="AL383" s="233">
        <v>942</v>
      </c>
    </row>
    <row r="384" spans="1:38" s="29" customFormat="1" ht="13.5" customHeight="1" hidden="1">
      <c r="A384" s="189"/>
      <c r="B384" s="188"/>
      <c r="C384" s="257">
        <f>IF(D384="","",IF(C382="","",C382))</f>
      </c>
      <c r="D384" s="72"/>
      <c r="E384" s="192" t="s">
        <v>641</v>
      </c>
      <c r="F384" s="299"/>
      <c r="G384" s="135"/>
      <c r="H384" s="135"/>
      <c r="I384" s="135"/>
      <c r="J384" s="135"/>
      <c r="K384" s="135"/>
      <c r="L384" s="272"/>
      <c r="M384" s="272"/>
      <c r="N384" s="272"/>
      <c r="O384" s="272"/>
      <c r="P384" s="276"/>
      <c r="Q384" s="194">
        <f t="shared" si="15"/>
        <v>0</v>
      </c>
      <c r="R384" s="290"/>
      <c r="S384" s="272"/>
      <c r="T384" s="272"/>
      <c r="U384" s="272"/>
      <c r="V384" s="272"/>
      <c r="W384" s="237">
        <f>IF(R384="","",VLOOKUP(R384,Hormel!$AF$8:$AL$31,W$6))*2</f>
        <v>0</v>
      </c>
      <c r="X384" s="237">
        <f>IF(S384="","",VLOOKUP(S384,Hormel!$AF$8:$AL$31,X$6))*2</f>
        <v>0</v>
      </c>
      <c r="Y384" s="237">
        <f>IF(T384="","",VLOOKUP(T384,Hormel!$AF$8:$AL$31,Y$6))*2</f>
        <v>0</v>
      </c>
      <c r="Z384" s="237">
        <f>IF(U384="","",VLOOKUP(U384,Hormel!$AF$8:$AL$31,Z$6))*2</f>
        <v>0</v>
      </c>
      <c r="AA384" s="237">
        <f>IF(V384="","",VLOOKUP(V384,Hormel!$AF$8:$AL$31,AA$6))*2</f>
        <v>0</v>
      </c>
      <c r="AB384" s="362">
        <v>0</v>
      </c>
      <c r="AC384" s="359">
        <v>0</v>
      </c>
      <c r="AD384" s="359">
        <v>0</v>
      </c>
      <c r="AE384" s="135">
        <v>0</v>
      </c>
      <c r="AF384" s="135">
        <v>0</v>
      </c>
      <c r="AG384" s="223">
        <f t="shared" si="16"/>
        <v>0</v>
      </c>
      <c r="AH384" s="196">
        <f t="shared" si="17"/>
        <v>0</v>
      </c>
      <c r="AI384" s="196"/>
      <c r="AJ384" s="261" t="s">
        <v>257</v>
      </c>
      <c r="AK384" s="196">
        <f>'Team Rank Work'!$AP97</f>
        <v>0</v>
      </c>
      <c r="AL384" s="233">
        <v>943</v>
      </c>
    </row>
    <row r="385" spans="1:38" s="29" customFormat="1" ht="13.5" customHeight="1" hidden="1" thickBot="1">
      <c r="A385" s="189"/>
      <c r="B385" s="190"/>
      <c r="C385" s="258">
        <f>IF(D385="","",IF(C382="","",C382))</f>
      </c>
      <c r="D385" s="73"/>
      <c r="E385" s="193" t="s">
        <v>642</v>
      </c>
      <c r="F385" s="300"/>
      <c r="G385" s="136"/>
      <c r="H385" s="136"/>
      <c r="I385" s="136"/>
      <c r="J385" s="136"/>
      <c r="K385" s="136"/>
      <c r="L385" s="273"/>
      <c r="M385" s="273"/>
      <c r="N385" s="273"/>
      <c r="O385" s="273"/>
      <c r="P385" s="277"/>
      <c r="Q385" s="195">
        <f t="shared" si="15"/>
        <v>0</v>
      </c>
      <c r="R385" s="291"/>
      <c r="S385" s="273"/>
      <c r="T385" s="273"/>
      <c r="U385" s="273"/>
      <c r="V385" s="273"/>
      <c r="W385" s="238">
        <f>IF(R385="","",VLOOKUP(R385,Hormel!$AF$8:$AL$31,W$6))*2</f>
        <v>0</v>
      </c>
      <c r="X385" s="238">
        <f>IF(S385="","",VLOOKUP(S385,Hormel!$AF$8:$AL$31,X$6))*2</f>
        <v>0</v>
      </c>
      <c r="Y385" s="238">
        <f>IF(T385="","",VLOOKUP(T385,Hormel!$AF$8:$AL$31,Y$6))*2</f>
        <v>0</v>
      </c>
      <c r="Z385" s="238">
        <f>IF(U385="","",VLOOKUP(U385,Hormel!$AF$8:$AL$31,Z$6))*2</f>
        <v>0</v>
      </c>
      <c r="AA385" s="238">
        <f>IF(V385="","",VLOOKUP(V385,Hormel!$AF$8:$AL$31,AA$6))*2</f>
        <v>0</v>
      </c>
      <c r="AB385" s="363">
        <v>0</v>
      </c>
      <c r="AC385" s="360">
        <v>0</v>
      </c>
      <c r="AD385" s="360">
        <v>0</v>
      </c>
      <c r="AE385" s="136">
        <v>0</v>
      </c>
      <c r="AF385" s="136">
        <v>0</v>
      </c>
      <c r="AG385" s="224">
        <f t="shared" si="16"/>
        <v>0</v>
      </c>
      <c r="AH385" s="197">
        <f t="shared" si="17"/>
        <v>0</v>
      </c>
      <c r="AI385" s="197"/>
      <c r="AJ385" s="197" t="s">
        <v>27</v>
      </c>
      <c r="AK385" s="197">
        <f>'Team Rank Work'!$AQ97</f>
        <v>0</v>
      </c>
      <c r="AL385" s="234">
        <v>944</v>
      </c>
    </row>
    <row r="386" spans="1:40" s="29" customFormat="1" ht="13.5" customHeight="1" hidden="1">
      <c r="A386" s="189">
        <f>A382+1</f>
        <v>194</v>
      </c>
      <c r="B386" s="242" t="s">
        <v>169</v>
      </c>
      <c r="C386" s="271"/>
      <c r="D386" s="243"/>
      <c r="E386" s="244" t="s">
        <v>643</v>
      </c>
      <c r="F386" s="301"/>
      <c r="G386" s="245"/>
      <c r="H386" s="245"/>
      <c r="I386" s="245"/>
      <c r="J386" s="245"/>
      <c r="K386" s="245"/>
      <c r="L386" s="274"/>
      <c r="M386" s="274"/>
      <c r="N386" s="274"/>
      <c r="O386" s="274"/>
      <c r="P386" s="275"/>
      <c r="Q386" s="246">
        <f t="shared" si="15"/>
        <v>0</v>
      </c>
      <c r="R386" s="292"/>
      <c r="S386" s="274"/>
      <c r="T386" s="274"/>
      <c r="U386" s="274"/>
      <c r="V386" s="274"/>
      <c r="W386" s="239">
        <f>IF(R386="","",VLOOKUP(R386,Hormel!$AF$8:$AL$31,W$6))*2</f>
        <v>0</v>
      </c>
      <c r="X386" s="239">
        <f>IF(S386="","",VLOOKUP(S386,Hormel!$AF$8:$AL$31,X$6))*2</f>
        <v>0</v>
      </c>
      <c r="Y386" s="239">
        <f>IF(T386="","",VLOOKUP(T386,Hormel!$AF$8:$AL$31,Y$6))*2</f>
        <v>0</v>
      </c>
      <c r="Z386" s="239">
        <f>IF(U386="","",VLOOKUP(U386,Hormel!$AF$8:$AL$31,Z$6))*2</f>
        <v>0</v>
      </c>
      <c r="AA386" s="239">
        <f>IF(V386="","",VLOOKUP(V386,Hormel!$AF$8:$AL$31,AA$6))*2</f>
        <v>0</v>
      </c>
      <c r="AB386" s="364">
        <v>0</v>
      </c>
      <c r="AC386" s="361">
        <v>0</v>
      </c>
      <c r="AD386" s="361">
        <v>0</v>
      </c>
      <c r="AE386" s="245">
        <v>0</v>
      </c>
      <c r="AF386" s="245">
        <v>0</v>
      </c>
      <c r="AG386" s="247">
        <f t="shared" si="16"/>
        <v>0</v>
      </c>
      <c r="AH386" s="248">
        <f t="shared" si="17"/>
        <v>0</v>
      </c>
      <c r="AI386" s="249"/>
      <c r="AJ386" s="196"/>
      <c r="AK386" s="248"/>
      <c r="AL386" s="233">
        <v>951</v>
      </c>
      <c r="AN386" s="29">
        <f>IF(C386&lt;&gt;"",1,0)</f>
        <v>0</v>
      </c>
    </row>
    <row r="387" spans="1:38" s="29" customFormat="1" ht="13.5" customHeight="1" hidden="1">
      <c r="A387" s="189"/>
      <c r="B387" s="188"/>
      <c r="C387" s="257">
        <f>IF(D387="","",IF(C386="","",C386))</f>
      </c>
      <c r="D387" s="72"/>
      <c r="E387" s="192" t="s">
        <v>644</v>
      </c>
      <c r="F387" s="299"/>
      <c r="G387" s="135"/>
      <c r="H387" s="135"/>
      <c r="I387" s="135"/>
      <c r="J387" s="135"/>
      <c r="K387" s="135"/>
      <c r="L387" s="272"/>
      <c r="M387" s="272"/>
      <c r="N387" s="272"/>
      <c r="O387" s="272"/>
      <c r="P387" s="276"/>
      <c r="Q387" s="194">
        <f t="shared" si="15"/>
        <v>0</v>
      </c>
      <c r="R387" s="290"/>
      <c r="S387" s="272"/>
      <c r="T387" s="272"/>
      <c r="U387" s="272"/>
      <c r="V387" s="272"/>
      <c r="W387" s="237">
        <f>IF(R387="","",VLOOKUP(R387,Hormel!$AF$8:$AL$31,W$6))*2</f>
        <v>0</v>
      </c>
      <c r="X387" s="237">
        <f>IF(S387="","",VLOOKUP(S387,Hormel!$AF$8:$AL$31,X$6))*2</f>
        <v>0</v>
      </c>
      <c r="Y387" s="237">
        <f>IF(T387="","",VLOOKUP(T387,Hormel!$AF$8:$AL$31,Y$6))*2</f>
        <v>0</v>
      </c>
      <c r="Z387" s="237">
        <f>IF(U387="","",VLOOKUP(U387,Hormel!$AF$8:$AL$31,Z$6))*2</f>
        <v>0</v>
      </c>
      <c r="AA387" s="237">
        <f>IF(V387="","",VLOOKUP(V387,Hormel!$AF$8:$AL$31,AA$6))*2</f>
        <v>0</v>
      </c>
      <c r="AB387" s="362">
        <v>0</v>
      </c>
      <c r="AC387" s="359">
        <v>0</v>
      </c>
      <c r="AD387" s="359">
        <v>0</v>
      </c>
      <c r="AE387" s="135">
        <v>0</v>
      </c>
      <c r="AF387" s="135">
        <v>0</v>
      </c>
      <c r="AG387" s="223">
        <f t="shared" si="16"/>
        <v>0</v>
      </c>
      <c r="AH387" s="196">
        <f t="shared" si="17"/>
        <v>0</v>
      </c>
      <c r="AI387" s="196"/>
      <c r="AJ387" s="261" t="s">
        <v>253</v>
      </c>
      <c r="AK387" s="196">
        <f>'Team Rank Work'!$AO98</f>
        <v>0</v>
      </c>
      <c r="AL387" s="233">
        <v>952</v>
      </c>
    </row>
    <row r="388" spans="1:38" s="29" customFormat="1" ht="13.5" customHeight="1" hidden="1">
      <c r="A388" s="189"/>
      <c r="B388" s="188"/>
      <c r="C388" s="257">
        <f>IF(D388="","",IF(C386="","",C386))</f>
      </c>
      <c r="D388" s="72"/>
      <c r="E388" s="192" t="s">
        <v>645</v>
      </c>
      <c r="F388" s="299"/>
      <c r="G388" s="135"/>
      <c r="H388" s="135"/>
      <c r="I388" s="135"/>
      <c r="J388" s="135"/>
      <c r="K388" s="135"/>
      <c r="L388" s="272"/>
      <c r="M388" s="272"/>
      <c r="N388" s="272"/>
      <c r="O388" s="272"/>
      <c r="P388" s="276"/>
      <c r="Q388" s="194">
        <f t="shared" si="15"/>
        <v>0</v>
      </c>
      <c r="R388" s="290"/>
      <c r="S388" s="272"/>
      <c r="T388" s="272"/>
      <c r="U388" s="272"/>
      <c r="V388" s="272"/>
      <c r="W388" s="237">
        <f>IF(R388="","",VLOOKUP(R388,Hormel!$AF$8:$AL$31,W$6))*2</f>
        <v>0</v>
      </c>
      <c r="X388" s="237">
        <f>IF(S388="","",VLOOKUP(S388,Hormel!$AF$8:$AL$31,X$6))*2</f>
        <v>0</v>
      </c>
      <c r="Y388" s="237">
        <f>IF(T388="","",VLOOKUP(T388,Hormel!$AF$8:$AL$31,Y$6))*2</f>
        <v>0</v>
      </c>
      <c r="Z388" s="237">
        <f>IF(U388="","",VLOOKUP(U388,Hormel!$AF$8:$AL$31,Z$6))*2</f>
        <v>0</v>
      </c>
      <c r="AA388" s="237">
        <f>IF(V388="","",VLOOKUP(V388,Hormel!$AF$8:$AL$31,AA$6))*2</f>
        <v>0</v>
      </c>
      <c r="AB388" s="362">
        <v>0</v>
      </c>
      <c r="AC388" s="359">
        <v>0</v>
      </c>
      <c r="AD388" s="359">
        <v>0</v>
      </c>
      <c r="AE388" s="135">
        <v>0</v>
      </c>
      <c r="AF388" s="135">
        <v>0</v>
      </c>
      <c r="AG388" s="223">
        <f t="shared" si="16"/>
        <v>0</v>
      </c>
      <c r="AH388" s="196">
        <f t="shared" si="17"/>
        <v>0</v>
      </c>
      <c r="AI388" s="196"/>
      <c r="AJ388" s="261" t="s">
        <v>257</v>
      </c>
      <c r="AK388" s="196">
        <f>'Team Rank Work'!$AP98</f>
        <v>0</v>
      </c>
      <c r="AL388" s="233">
        <v>953</v>
      </c>
    </row>
    <row r="389" spans="1:38" s="29" customFormat="1" ht="13.5" customHeight="1" hidden="1" thickBot="1">
      <c r="A389" s="189"/>
      <c r="B389" s="190"/>
      <c r="C389" s="258">
        <f>IF(D389="","",IF(C386="","",C386))</f>
      </c>
      <c r="D389" s="73"/>
      <c r="E389" s="193" t="s">
        <v>646</v>
      </c>
      <c r="F389" s="300"/>
      <c r="G389" s="136"/>
      <c r="H389" s="136"/>
      <c r="I389" s="136"/>
      <c r="J389" s="136"/>
      <c r="K389" s="136"/>
      <c r="L389" s="273"/>
      <c r="M389" s="273"/>
      <c r="N389" s="273"/>
      <c r="O389" s="273"/>
      <c r="P389" s="277"/>
      <c r="Q389" s="195">
        <f t="shared" si="15"/>
        <v>0</v>
      </c>
      <c r="R389" s="291"/>
      <c r="S389" s="273"/>
      <c r="T389" s="273"/>
      <c r="U389" s="273"/>
      <c r="V389" s="273"/>
      <c r="W389" s="238">
        <f>IF(R389="","",VLOOKUP(R389,Hormel!$AF$8:$AL$31,W$6))*2</f>
        <v>0</v>
      </c>
      <c r="X389" s="238">
        <f>IF(S389="","",VLOOKUP(S389,Hormel!$AF$8:$AL$31,X$6))*2</f>
        <v>0</v>
      </c>
      <c r="Y389" s="238">
        <f>IF(T389="","",VLOOKUP(T389,Hormel!$AF$8:$AL$31,Y$6))*2</f>
        <v>0</v>
      </c>
      <c r="Z389" s="238">
        <f>IF(U389="","",VLOOKUP(U389,Hormel!$AF$8:$AL$31,Z$6))*2</f>
        <v>0</v>
      </c>
      <c r="AA389" s="238">
        <f>IF(V389="","",VLOOKUP(V389,Hormel!$AF$8:$AL$31,AA$6))*2</f>
        <v>0</v>
      </c>
      <c r="AB389" s="363">
        <v>0</v>
      </c>
      <c r="AC389" s="360">
        <v>0</v>
      </c>
      <c r="AD389" s="360">
        <v>0</v>
      </c>
      <c r="AE389" s="136">
        <v>0</v>
      </c>
      <c r="AF389" s="136">
        <v>0</v>
      </c>
      <c r="AG389" s="224">
        <f t="shared" si="16"/>
        <v>0</v>
      </c>
      <c r="AH389" s="197">
        <f t="shared" si="17"/>
        <v>0</v>
      </c>
      <c r="AI389" s="197"/>
      <c r="AJ389" s="197" t="s">
        <v>27</v>
      </c>
      <c r="AK389" s="197">
        <f>'Team Rank Work'!$AQ98</f>
        <v>0</v>
      </c>
      <c r="AL389" s="234">
        <v>954</v>
      </c>
    </row>
    <row r="390" spans="1:40" s="29" customFormat="1" ht="13.5" customHeight="1" hidden="1">
      <c r="A390" s="189">
        <f>A386+1</f>
        <v>195</v>
      </c>
      <c r="B390" s="242" t="s">
        <v>170</v>
      </c>
      <c r="C390" s="271"/>
      <c r="D390" s="243"/>
      <c r="E390" s="244" t="s">
        <v>647</v>
      </c>
      <c r="F390" s="301"/>
      <c r="G390" s="245"/>
      <c r="H390" s="245"/>
      <c r="I390" s="245"/>
      <c r="J390" s="245"/>
      <c r="K390" s="245"/>
      <c r="L390" s="274"/>
      <c r="M390" s="274"/>
      <c r="N390" s="274"/>
      <c r="O390" s="274"/>
      <c r="P390" s="275"/>
      <c r="Q390" s="246">
        <f t="shared" si="15"/>
        <v>0</v>
      </c>
      <c r="R390" s="292"/>
      <c r="S390" s="274"/>
      <c r="T390" s="274"/>
      <c r="U390" s="274"/>
      <c r="V390" s="274"/>
      <c r="W390" s="239">
        <f>IF(R390="","",VLOOKUP(R390,Hormel!$AF$8:$AL$31,W$6))*2</f>
        <v>0</v>
      </c>
      <c r="X390" s="239">
        <f>IF(S390="","",VLOOKUP(S390,Hormel!$AF$8:$AL$31,X$6))*2</f>
        <v>0</v>
      </c>
      <c r="Y390" s="239">
        <f>IF(T390="","",VLOOKUP(T390,Hormel!$AF$8:$AL$31,Y$6))*2</f>
        <v>0</v>
      </c>
      <c r="Z390" s="239">
        <f>IF(U390="","",VLOOKUP(U390,Hormel!$AF$8:$AL$31,Z$6))*2</f>
        <v>0</v>
      </c>
      <c r="AA390" s="239">
        <f>IF(V390="","",VLOOKUP(V390,Hormel!$AF$8:$AL$31,AA$6))*2</f>
        <v>0</v>
      </c>
      <c r="AB390" s="364">
        <v>0</v>
      </c>
      <c r="AC390" s="361">
        <v>0</v>
      </c>
      <c r="AD390" s="361">
        <v>0</v>
      </c>
      <c r="AE390" s="245">
        <v>0</v>
      </c>
      <c r="AF390" s="245">
        <v>0</v>
      </c>
      <c r="AG390" s="247">
        <f t="shared" si="16"/>
        <v>0</v>
      </c>
      <c r="AH390" s="248">
        <f t="shared" si="17"/>
        <v>0</v>
      </c>
      <c r="AI390" s="249"/>
      <c r="AJ390" s="196"/>
      <c r="AK390" s="248"/>
      <c r="AL390" s="233">
        <v>961</v>
      </c>
      <c r="AN390" s="29">
        <f>IF(C390&lt;&gt;"",1,0)</f>
        <v>0</v>
      </c>
    </row>
    <row r="391" spans="1:38" s="29" customFormat="1" ht="13.5" customHeight="1" hidden="1">
      <c r="A391" s="189"/>
      <c r="B391" s="188"/>
      <c r="C391" s="257">
        <f>IF(D391="","",IF(C390="","",C390))</f>
      </c>
      <c r="D391" s="72"/>
      <c r="E391" s="192" t="s">
        <v>648</v>
      </c>
      <c r="F391" s="299"/>
      <c r="G391" s="135"/>
      <c r="H391" s="135"/>
      <c r="I391" s="135"/>
      <c r="J391" s="135"/>
      <c r="K391" s="135"/>
      <c r="L391" s="272"/>
      <c r="M391" s="272"/>
      <c r="N391" s="272"/>
      <c r="O391" s="272"/>
      <c r="P391" s="276"/>
      <c r="Q391" s="194">
        <f t="shared" si="15"/>
        <v>0</v>
      </c>
      <c r="R391" s="290"/>
      <c r="S391" s="272"/>
      <c r="T391" s="272"/>
      <c r="U391" s="272"/>
      <c r="V391" s="272"/>
      <c r="W391" s="237">
        <f>IF(R391="","",VLOOKUP(R391,Hormel!$AF$8:$AL$31,W$6))*2</f>
        <v>0</v>
      </c>
      <c r="X391" s="237">
        <f>IF(S391="","",VLOOKUP(S391,Hormel!$AF$8:$AL$31,X$6))*2</f>
        <v>0</v>
      </c>
      <c r="Y391" s="237">
        <f>IF(T391="","",VLOOKUP(T391,Hormel!$AF$8:$AL$31,Y$6))*2</f>
        <v>0</v>
      </c>
      <c r="Z391" s="237">
        <f>IF(U391="","",VLOOKUP(U391,Hormel!$AF$8:$AL$31,Z$6))*2</f>
        <v>0</v>
      </c>
      <c r="AA391" s="237">
        <f>IF(V391="","",VLOOKUP(V391,Hormel!$AF$8:$AL$31,AA$6))*2</f>
        <v>0</v>
      </c>
      <c r="AB391" s="362">
        <v>0</v>
      </c>
      <c r="AC391" s="359">
        <v>0</v>
      </c>
      <c r="AD391" s="359">
        <v>0</v>
      </c>
      <c r="AE391" s="135">
        <v>0</v>
      </c>
      <c r="AF391" s="135">
        <v>0</v>
      </c>
      <c r="AG391" s="223">
        <f t="shared" si="16"/>
        <v>0</v>
      </c>
      <c r="AH391" s="196">
        <f t="shared" si="17"/>
        <v>0</v>
      </c>
      <c r="AI391" s="196"/>
      <c r="AJ391" s="261" t="s">
        <v>253</v>
      </c>
      <c r="AK391" s="196">
        <f>'Team Rank Work'!$AO99</f>
        <v>0</v>
      </c>
      <c r="AL391" s="233">
        <v>962</v>
      </c>
    </row>
    <row r="392" spans="1:38" s="29" customFormat="1" ht="13.5" customHeight="1" hidden="1">
      <c r="A392" s="189"/>
      <c r="B392" s="188"/>
      <c r="C392" s="257">
        <f>IF(D392="","",IF(C390="","",C390))</f>
      </c>
      <c r="D392" s="72"/>
      <c r="E392" s="192" t="s">
        <v>649</v>
      </c>
      <c r="F392" s="299"/>
      <c r="G392" s="135"/>
      <c r="H392" s="135"/>
      <c r="I392" s="135"/>
      <c r="J392" s="135"/>
      <c r="K392" s="135"/>
      <c r="L392" s="272"/>
      <c r="M392" s="272"/>
      <c r="N392" s="272"/>
      <c r="O392" s="272"/>
      <c r="P392" s="276"/>
      <c r="Q392" s="194">
        <f t="shared" si="15"/>
        <v>0</v>
      </c>
      <c r="R392" s="290"/>
      <c r="S392" s="272"/>
      <c r="T392" s="272"/>
      <c r="U392" s="272"/>
      <c r="V392" s="272"/>
      <c r="W392" s="237">
        <f>IF(R392="","",VLOOKUP(R392,Hormel!$AF$8:$AL$31,W$6))*2</f>
        <v>0</v>
      </c>
      <c r="X392" s="237">
        <f>IF(S392="","",VLOOKUP(S392,Hormel!$AF$8:$AL$31,X$6))*2</f>
        <v>0</v>
      </c>
      <c r="Y392" s="237">
        <f>IF(T392="","",VLOOKUP(T392,Hormel!$AF$8:$AL$31,Y$6))*2</f>
        <v>0</v>
      </c>
      <c r="Z392" s="237">
        <f>IF(U392="","",VLOOKUP(U392,Hormel!$AF$8:$AL$31,Z$6))*2</f>
        <v>0</v>
      </c>
      <c r="AA392" s="237">
        <f>IF(V392="","",VLOOKUP(V392,Hormel!$AF$8:$AL$31,AA$6))*2</f>
        <v>0</v>
      </c>
      <c r="AB392" s="362">
        <v>0</v>
      </c>
      <c r="AC392" s="359">
        <v>0</v>
      </c>
      <c r="AD392" s="359">
        <v>0</v>
      </c>
      <c r="AE392" s="135">
        <v>0</v>
      </c>
      <c r="AF392" s="135">
        <v>0</v>
      </c>
      <c r="AG392" s="223">
        <f t="shared" si="16"/>
        <v>0</v>
      </c>
      <c r="AH392" s="196">
        <f t="shared" si="17"/>
        <v>0</v>
      </c>
      <c r="AI392" s="196"/>
      <c r="AJ392" s="261" t="s">
        <v>257</v>
      </c>
      <c r="AK392" s="196">
        <f>'Team Rank Work'!$AP99</f>
        <v>0</v>
      </c>
      <c r="AL392" s="233">
        <v>963</v>
      </c>
    </row>
    <row r="393" spans="1:38" s="29" customFormat="1" ht="13.5" customHeight="1" hidden="1" thickBot="1">
      <c r="A393" s="189"/>
      <c r="B393" s="190"/>
      <c r="C393" s="258">
        <f>IF(D393="","",IF(C390="","",C390))</f>
      </c>
      <c r="D393" s="73"/>
      <c r="E393" s="193" t="s">
        <v>650</v>
      </c>
      <c r="F393" s="300"/>
      <c r="G393" s="136"/>
      <c r="H393" s="136"/>
      <c r="I393" s="136"/>
      <c r="J393" s="136"/>
      <c r="K393" s="136"/>
      <c r="L393" s="273"/>
      <c r="M393" s="273"/>
      <c r="N393" s="273"/>
      <c r="O393" s="273"/>
      <c r="P393" s="277"/>
      <c r="Q393" s="195">
        <f t="shared" si="15"/>
        <v>0</v>
      </c>
      <c r="R393" s="291"/>
      <c r="S393" s="273"/>
      <c r="T393" s="273"/>
      <c r="U393" s="273"/>
      <c r="V393" s="273"/>
      <c r="W393" s="238">
        <f>IF(R393="","",VLOOKUP(R393,Hormel!$AF$8:$AL$31,W$6))*2</f>
        <v>0</v>
      </c>
      <c r="X393" s="238">
        <f>IF(S393="","",VLOOKUP(S393,Hormel!$AF$8:$AL$31,X$6))*2</f>
        <v>0</v>
      </c>
      <c r="Y393" s="238">
        <f>IF(T393="","",VLOOKUP(T393,Hormel!$AF$8:$AL$31,Y$6))*2</f>
        <v>0</v>
      </c>
      <c r="Z393" s="238">
        <f>IF(U393="","",VLOOKUP(U393,Hormel!$AF$8:$AL$31,Z$6))*2</f>
        <v>0</v>
      </c>
      <c r="AA393" s="238">
        <f>IF(V393="","",VLOOKUP(V393,Hormel!$AF$8:$AL$31,AA$6))*2</f>
        <v>0</v>
      </c>
      <c r="AB393" s="363">
        <v>0</v>
      </c>
      <c r="AC393" s="360">
        <v>0</v>
      </c>
      <c r="AD393" s="360">
        <v>0</v>
      </c>
      <c r="AE393" s="136">
        <v>0</v>
      </c>
      <c r="AF393" s="136">
        <v>0</v>
      </c>
      <c r="AG393" s="224">
        <f t="shared" si="16"/>
        <v>0</v>
      </c>
      <c r="AH393" s="197">
        <f t="shared" si="17"/>
        <v>0</v>
      </c>
      <c r="AI393" s="197"/>
      <c r="AJ393" s="197" t="s">
        <v>27</v>
      </c>
      <c r="AK393" s="197">
        <f>'Team Rank Work'!$AQ99</f>
        <v>0</v>
      </c>
      <c r="AL393" s="234">
        <v>964</v>
      </c>
    </row>
    <row r="394" spans="1:40" s="29" customFormat="1" ht="13.5" customHeight="1" hidden="1">
      <c r="A394" s="189">
        <f>A390+1</f>
        <v>196</v>
      </c>
      <c r="B394" s="242" t="s">
        <v>171</v>
      </c>
      <c r="C394" s="271"/>
      <c r="D394" s="243"/>
      <c r="E394" s="244" t="s">
        <v>651</v>
      </c>
      <c r="F394" s="301"/>
      <c r="G394" s="245"/>
      <c r="H394" s="245"/>
      <c r="I394" s="245"/>
      <c r="J394" s="245"/>
      <c r="K394" s="245"/>
      <c r="L394" s="274"/>
      <c r="M394" s="274"/>
      <c r="N394" s="274"/>
      <c r="O394" s="274"/>
      <c r="P394" s="275"/>
      <c r="Q394" s="246">
        <f>SUM(N394:P394)</f>
        <v>0</v>
      </c>
      <c r="R394" s="292"/>
      <c r="S394" s="274"/>
      <c r="T394" s="274"/>
      <c r="U394" s="274"/>
      <c r="V394" s="274"/>
      <c r="W394" s="239">
        <f>IF(R394="","",VLOOKUP(R394,Hormel!$AF$8:$AL$31,W$6))*2</f>
        <v>0</v>
      </c>
      <c r="X394" s="239">
        <f>IF(S394="","",VLOOKUP(S394,Hormel!$AF$8:$AL$31,X$6))*2</f>
        <v>0</v>
      </c>
      <c r="Y394" s="239">
        <f>IF(T394="","",VLOOKUP(T394,Hormel!$AF$8:$AL$31,Y$6))*2</f>
        <v>0</v>
      </c>
      <c r="Z394" s="239">
        <f>IF(U394="","",VLOOKUP(U394,Hormel!$AF$8:$AL$31,Z$6))*2</f>
        <v>0</v>
      </c>
      <c r="AA394" s="239">
        <f>IF(V394="","",VLOOKUP(V394,Hormel!$AF$8:$AL$31,AA$6))*2</f>
        <v>0</v>
      </c>
      <c r="AB394" s="364">
        <v>0</v>
      </c>
      <c r="AC394" s="361">
        <v>0</v>
      </c>
      <c r="AD394" s="361">
        <v>0</v>
      </c>
      <c r="AE394" s="245">
        <v>0</v>
      </c>
      <c r="AF394" s="245">
        <v>0</v>
      </c>
      <c r="AG394" s="247">
        <f>COUNTIF(F394:P394,"=100")+COUNTIF(AB394:AF394,"=100")</f>
        <v>0</v>
      </c>
      <c r="AH394" s="248">
        <f aca="true" t="shared" si="18" ref="AH394:AH409">SUM(F394:P394)+SUM(AB394:AF394)</f>
        <v>0</v>
      </c>
      <c r="AI394" s="249"/>
      <c r="AJ394" s="196"/>
      <c r="AK394" s="248"/>
      <c r="AL394" s="233">
        <v>971</v>
      </c>
      <c r="AN394" s="29">
        <f>IF(C394&lt;&gt;"",1,0)</f>
        <v>0</v>
      </c>
    </row>
    <row r="395" spans="1:38" s="29" customFormat="1" ht="13.5" customHeight="1" hidden="1">
      <c r="A395" s="189"/>
      <c r="B395" s="188"/>
      <c r="C395" s="257">
        <f>IF(D395="","",IF(C394="","",C394))</f>
      </c>
      <c r="D395" s="72"/>
      <c r="E395" s="192" t="s">
        <v>652</v>
      </c>
      <c r="F395" s="299"/>
      <c r="G395" s="135"/>
      <c r="H395" s="135"/>
      <c r="I395" s="135"/>
      <c r="J395" s="135"/>
      <c r="K395" s="135"/>
      <c r="L395" s="272"/>
      <c r="M395" s="272"/>
      <c r="N395" s="272"/>
      <c r="O395" s="272"/>
      <c r="P395" s="276"/>
      <c r="Q395" s="194">
        <f>SUM(N395:P395)</f>
        <v>0</v>
      </c>
      <c r="R395" s="290"/>
      <c r="S395" s="272"/>
      <c r="T395" s="272"/>
      <c r="U395" s="272"/>
      <c r="V395" s="272"/>
      <c r="W395" s="237">
        <f>IF(R395="","",VLOOKUP(R395,Hormel!$AF$8:$AL$31,W$6))*2</f>
        <v>0</v>
      </c>
      <c r="X395" s="237">
        <f>IF(S395="","",VLOOKUP(S395,Hormel!$AF$8:$AL$31,X$6))*2</f>
        <v>0</v>
      </c>
      <c r="Y395" s="237">
        <f>IF(T395="","",VLOOKUP(T395,Hormel!$AF$8:$AL$31,Y$6))*2</f>
        <v>0</v>
      </c>
      <c r="Z395" s="237">
        <f>IF(U395="","",VLOOKUP(U395,Hormel!$AF$8:$AL$31,Z$6))*2</f>
        <v>0</v>
      </c>
      <c r="AA395" s="237">
        <f>IF(V395="","",VLOOKUP(V395,Hormel!$AF$8:$AL$31,AA$6))*2</f>
        <v>0</v>
      </c>
      <c r="AB395" s="362">
        <v>0</v>
      </c>
      <c r="AC395" s="359">
        <v>0</v>
      </c>
      <c r="AD395" s="359">
        <v>0</v>
      </c>
      <c r="AE395" s="135">
        <v>0</v>
      </c>
      <c r="AF395" s="135">
        <v>0</v>
      </c>
      <c r="AG395" s="223">
        <f>COUNTIF(F395:P395,"=100")+COUNTIF(AB395:AF395,"=100")</f>
        <v>0</v>
      </c>
      <c r="AH395" s="196">
        <f t="shared" si="18"/>
        <v>0</v>
      </c>
      <c r="AI395" s="196"/>
      <c r="AJ395" s="261" t="s">
        <v>253</v>
      </c>
      <c r="AK395" s="196">
        <f>'Team Rank Work'!$AO100</f>
        <v>0</v>
      </c>
      <c r="AL395" s="233">
        <v>972</v>
      </c>
    </row>
    <row r="396" spans="1:38" s="29" customFormat="1" ht="13.5" customHeight="1" hidden="1">
      <c r="A396" s="189"/>
      <c r="B396" s="188"/>
      <c r="C396" s="257">
        <f>IF(D396="","",IF(C394="","",C394))</f>
      </c>
      <c r="D396" s="72"/>
      <c r="E396" s="192" t="s">
        <v>653</v>
      </c>
      <c r="F396" s="299"/>
      <c r="G396" s="135"/>
      <c r="H396" s="135"/>
      <c r="I396" s="135"/>
      <c r="J396" s="135"/>
      <c r="K396" s="135"/>
      <c r="L396" s="272"/>
      <c r="M396" s="272"/>
      <c r="N396" s="272"/>
      <c r="O396" s="272"/>
      <c r="P396" s="276"/>
      <c r="Q396" s="194">
        <f>SUM(N396:P396)</f>
        <v>0</v>
      </c>
      <c r="R396" s="290"/>
      <c r="S396" s="272"/>
      <c r="T396" s="272"/>
      <c r="U396" s="272"/>
      <c r="V396" s="272"/>
      <c r="W396" s="237">
        <f>IF(R396="","",VLOOKUP(R396,Hormel!$AF$8:$AL$31,W$6))*2</f>
        <v>0</v>
      </c>
      <c r="X396" s="237">
        <f>IF(S396="","",VLOOKUP(S396,Hormel!$AF$8:$AL$31,X$6))*2</f>
        <v>0</v>
      </c>
      <c r="Y396" s="237">
        <f>IF(T396="","",VLOOKUP(T396,Hormel!$AF$8:$AL$31,Y$6))*2</f>
        <v>0</v>
      </c>
      <c r="Z396" s="237">
        <f>IF(U396="","",VLOOKUP(U396,Hormel!$AF$8:$AL$31,Z$6))*2</f>
        <v>0</v>
      </c>
      <c r="AA396" s="237">
        <f>IF(V396="","",VLOOKUP(V396,Hormel!$AF$8:$AL$31,AA$6))*2</f>
        <v>0</v>
      </c>
      <c r="AB396" s="362">
        <v>0</v>
      </c>
      <c r="AC396" s="359">
        <v>0</v>
      </c>
      <c r="AD396" s="359">
        <v>0</v>
      </c>
      <c r="AE396" s="135">
        <v>0</v>
      </c>
      <c r="AF396" s="135">
        <v>0</v>
      </c>
      <c r="AG396" s="223">
        <f>COUNTIF(F396:P396,"=100")+COUNTIF(AB396:AF396,"=100")</f>
        <v>0</v>
      </c>
      <c r="AH396" s="196">
        <f t="shared" si="18"/>
        <v>0</v>
      </c>
      <c r="AI396" s="196"/>
      <c r="AJ396" s="261" t="s">
        <v>257</v>
      </c>
      <c r="AK396" s="196">
        <f>'Team Rank Work'!$AP100</f>
        <v>0</v>
      </c>
      <c r="AL396" s="233">
        <v>973</v>
      </c>
    </row>
    <row r="397" spans="1:38" s="29" customFormat="1" ht="13.5" customHeight="1" hidden="1" thickBot="1">
      <c r="A397" s="189"/>
      <c r="B397" s="190"/>
      <c r="C397" s="258">
        <f>IF(D397="","",IF(C394="","",C394))</f>
      </c>
      <c r="D397" s="73"/>
      <c r="E397" s="193" t="s">
        <v>654</v>
      </c>
      <c r="F397" s="300"/>
      <c r="G397" s="136"/>
      <c r="H397" s="136"/>
      <c r="I397" s="136"/>
      <c r="J397" s="136"/>
      <c r="K397" s="136"/>
      <c r="L397" s="273"/>
      <c r="M397" s="273"/>
      <c r="N397" s="273"/>
      <c r="O397" s="273"/>
      <c r="P397" s="277"/>
      <c r="Q397" s="195">
        <f>SUM(N397:P397)</f>
        <v>0</v>
      </c>
      <c r="R397" s="291"/>
      <c r="S397" s="273"/>
      <c r="T397" s="273"/>
      <c r="U397" s="273"/>
      <c r="V397" s="273"/>
      <c r="W397" s="238">
        <f>IF(R397="","",VLOOKUP(R397,Hormel!$AF$8:$AL$31,W$6))*2</f>
        <v>0</v>
      </c>
      <c r="X397" s="238">
        <f>IF(S397="","",VLOOKUP(S397,Hormel!$AF$8:$AL$31,X$6))*2</f>
        <v>0</v>
      </c>
      <c r="Y397" s="238">
        <f>IF(T397="","",VLOOKUP(T397,Hormel!$AF$8:$AL$31,Y$6))*2</f>
        <v>0</v>
      </c>
      <c r="Z397" s="238">
        <f>IF(U397="","",VLOOKUP(U397,Hormel!$AF$8:$AL$31,Z$6))*2</f>
        <v>0</v>
      </c>
      <c r="AA397" s="238">
        <f>IF(V397="","",VLOOKUP(V397,Hormel!$AF$8:$AL$31,AA$6))*2</f>
        <v>0</v>
      </c>
      <c r="AB397" s="363">
        <v>0</v>
      </c>
      <c r="AC397" s="360">
        <v>0</v>
      </c>
      <c r="AD397" s="360">
        <v>0</v>
      </c>
      <c r="AE397" s="136">
        <v>0</v>
      </c>
      <c r="AF397" s="136">
        <v>0</v>
      </c>
      <c r="AG397" s="224">
        <f>COUNTIF(F397:P397,"=100")+COUNTIF(AB397:AF397,"=100")</f>
        <v>0</v>
      </c>
      <c r="AH397" s="197">
        <f t="shared" si="18"/>
        <v>0</v>
      </c>
      <c r="AI397" s="197"/>
      <c r="AJ397" s="197" t="s">
        <v>27</v>
      </c>
      <c r="AK397" s="197">
        <f>'Team Rank Work'!$AQ100</f>
        <v>0</v>
      </c>
      <c r="AL397" s="234">
        <v>974</v>
      </c>
    </row>
    <row r="398" spans="1:40" s="29" customFormat="1" ht="13.5" customHeight="1" hidden="1">
      <c r="A398" s="189">
        <f>A394+1</f>
        <v>197</v>
      </c>
      <c r="B398" s="242" t="s">
        <v>172</v>
      </c>
      <c r="C398" s="271"/>
      <c r="D398" s="243"/>
      <c r="E398" s="244" t="s">
        <v>655</v>
      </c>
      <c r="F398" s="301"/>
      <c r="G398" s="245"/>
      <c r="H398" s="245"/>
      <c r="I398" s="245"/>
      <c r="J398" s="245"/>
      <c r="K398" s="245"/>
      <c r="L398" s="274"/>
      <c r="M398" s="274"/>
      <c r="N398" s="274"/>
      <c r="O398" s="274"/>
      <c r="P398" s="275"/>
      <c r="Q398" s="246">
        <f>SUM(N398:P398)</f>
        <v>0</v>
      </c>
      <c r="R398" s="292"/>
      <c r="S398" s="274"/>
      <c r="T398" s="274"/>
      <c r="U398" s="274"/>
      <c r="V398" s="274"/>
      <c r="W398" s="239">
        <f>IF(R398="","",VLOOKUP(R398,Hormel!$AF$8:$AL$31,W$6))*2</f>
        <v>0</v>
      </c>
      <c r="X398" s="239">
        <f>IF(S398="","",VLOOKUP(S398,Hormel!$AF$8:$AL$31,X$6))*2</f>
        <v>0</v>
      </c>
      <c r="Y398" s="239">
        <f>IF(T398="","",VLOOKUP(T398,Hormel!$AF$8:$AL$31,Y$6))*2</f>
        <v>0</v>
      </c>
      <c r="Z398" s="239">
        <f>IF(U398="","",VLOOKUP(U398,Hormel!$AF$8:$AL$31,Z$6))*2</f>
        <v>0</v>
      </c>
      <c r="AA398" s="239">
        <f>IF(V398="","",VLOOKUP(V398,Hormel!$AF$8:$AL$31,AA$6))*2</f>
        <v>0</v>
      </c>
      <c r="AB398" s="364">
        <v>0</v>
      </c>
      <c r="AC398" s="361">
        <v>0</v>
      </c>
      <c r="AD398" s="361">
        <v>0</v>
      </c>
      <c r="AE398" s="245">
        <v>0</v>
      </c>
      <c r="AF398" s="245">
        <v>0</v>
      </c>
      <c r="AG398" s="247">
        <f>COUNTIF(F398:P398,"=100")+COUNTIF(AB398:AF398,"=100")</f>
        <v>0</v>
      </c>
      <c r="AH398" s="248">
        <f t="shared" si="18"/>
        <v>0</v>
      </c>
      <c r="AI398" s="249"/>
      <c r="AJ398" s="196"/>
      <c r="AK398" s="248"/>
      <c r="AL398" s="233">
        <v>981</v>
      </c>
      <c r="AN398" s="29">
        <f>IF(C398&lt;&gt;"",1,0)</f>
        <v>0</v>
      </c>
    </row>
    <row r="399" spans="1:38" s="29" customFormat="1" ht="13.5" customHeight="1" hidden="1">
      <c r="A399" s="189"/>
      <c r="B399" s="188"/>
      <c r="C399" s="257">
        <f>IF(D399="","",IF(C398="","",C398))</f>
      </c>
      <c r="D399" s="72"/>
      <c r="E399" s="192" t="s">
        <v>656</v>
      </c>
      <c r="F399" s="299"/>
      <c r="G399" s="135"/>
      <c r="H399" s="135"/>
      <c r="I399" s="135"/>
      <c r="J399" s="135"/>
      <c r="K399" s="135"/>
      <c r="L399" s="272"/>
      <c r="M399" s="272"/>
      <c r="N399" s="272"/>
      <c r="O399" s="272"/>
      <c r="P399" s="276"/>
      <c r="Q399" s="194">
        <f>SUM(N399:P399)</f>
        <v>0</v>
      </c>
      <c r="R399" s="290"/>
      <c r="S399" s="272"/>
      <c r="T399" s="272"/>
      <c r="U399" s="272"/>
      <c r="V399" s="272"/>
      <c r="W399" s="237">
        <f>IF(R399="","",VLOOKUP(R399,Hormel!$AF$8:$AL$31,W$6))*2</f>
        <v>0</v>
      </c>
      <c r="X399" s="237">
        <f>IF(S399="","",VLOOKUP(S399,Hormel!$AF$8:$AL$31,X$6))*2</f>
        <v>0</v>
      </c>
      <c r="Y399" s="237">
        <f>IF(T399="","",VLOOKUP(T399,Hormel!$AF$8:$AL$31,Y$6))*2</f>
        <v>0</v>
      </c>
      <c r="Z399" s="237">
        <f>IF(U399="","",VLOOKUP(U399,Hormel!$AF$8:$AL$31,Z$6))*2</f>
        <v>0</v>
      </c>
      <c r="AA399" s="237">
        <f>IF(V399="","",VLOOKUP(V399,Hormel!$AF$8:$AL$31,AA$6))*2</f>
        <v>0</v>
      </c>
      <c r="AB399" s="362">
        <v>0</v>
      </c>
      <c r="AC399" s="359">
        <v>0</v>
      </c>
      <c r="AD399" s="359">
        <v>0</v>
      </c>
      <c r="AE399" s="135">
        <v>0</v>
      </c>
      <c r="AF399" s="135">
        <v>0</v>
      </c>
      <c r="AG399" s="223">
        <f>COUNTIF(F399:P399,"=100")+COUNTIF(AB399:AF399,"=100")</f>
        <v>0</v>
      </c>
      <c r="AH399" s="196">
        <f t="shared" si="18"/>
        <v>0</v>
      </c>
      <c r="AI399" s="196"/>
      <c r="AJ399" s="261" t="s">
        <v>253</v>
      </c>
      <c r="AK399" s="196">
        <f>'Team Rank Work'!$AO101</f>
        <v>0</v>
      </c>
      <c r="AL399" s="233">
        <v>982</v>
      </c>
    </row>
    <row r="400" spans="1:38" s="29" customFormat="1" ht="13.5" customHeight="1" hidden="1">
      <c r="A400" s="189"/>
      <c r="B400" s="188"/>
      <c r="C400" s="257">
        <f>IF(D400="","",IF(C398="","",C398))</f>
      </c>
      <c r="D400" s="72"/>
      <c r="E400" s="192" t="s">
        <v>657</v>
      </c>
      <c r="F400" s="299"/>
      <c r="G400" s="135"/>
      <c r="H400" s="135"/>
      <c r="I400" s="135"/>
      <c r="J400" s="135"/>
      <c r="K400" s="135"/>
      <c r="L400" s="272"/>
      <c r="M400" s="272"/>
      <c r="N400" s="272"/>
      <c r="O400" s="272"/>
      <c r="P400" s="276"/>
      <c r="Q400" s="194">
        <f>SUM(N400:P400)</f>
        <v>0</v>
      </c>
      <c r="R400" s="290"/>
      <c r="S400" s="272"/>
      <c r="T400" s="272"/>
      <c r="U400" s="272"/>
      <c r="V400" s="272"/>
      <c r="W400" s="237">
        <f>IF(R400="","",VLOOKUP(R400,Hormel!$AF$8:$AL$31,W$6))*2</f>
        <v>0</v>
      </c>
      <c r="X400" s="237">
        <f>IF(S400="","",VLOOKUP(S400,Hormel!$AF$8:$AL$31,X$6))*2</f>
        <v>0</v>
      </c>
      <c r="Y400" s="237">
        <f>IF(T400="","",VLOOKUP(T400,Hormel!$AF$8:$AL$31,Y$6))*2</f>
        <v>0</v>
      </c>
      <c r="Z400" s="237">
        <f>IF(U400="","",VLOOKUP(U400,Hormel!$AF$8:$AL$31,Z$6))*2</f>
        <v>0</v>
      </c>
      <c r="AA400" s="237">
        <f>IF(V400="","",VLOOKUP(V400,Hormel!$AF$8:$AL$31,AA$6))*2</f>
        <v>0</v>
      </c>
      <c r="AB400" s="362">
        <v>0</v>
      </c>
      <c r="AC400" s="359">
        <v>0</v>
      </c>
      <c r="AD400" s="359">
        <v>0</v>
      </c>
      <c r="AE400" s="135">
        <v>0</v>
      </c>
      <c r="AF400" s="135">
        <v>0</v>
      </c>
      <c r="AG400" s="223">
        <f>COUNTIF(F400:P400,"=100")+COUNTIF(AB400:AF400,"=100")</f>
        <v>0</v>
      </c>
      <c r="AH400" s="196">
        <f t="shared" si="18"/>
        <v>0</v>
      </c>
      <c r="AI400" s="196"/>
      <c r="AJ400" s="261" t="s">
        <v>257</v>
      </c>
      <c r="AK400" s="196">
        <f>'Team Rank Work'!$AP101</f>
        <v>0</v>
      </c>
      <c r="AL400" s="233">
        <v>983</v>
      </c>
    </row>
    <row r="401" spans="1:38" s="29" customFormat="1" ht="13.5" customHeight="1" hidden="1" thickBot="1">
      <c r="A401" s="189"/>
      <c r="B401" s="190"/>
      <c r="C401" s="258">
        <f>IF(D401="","",IF(C398="","",C398))</f>
      </c>
      <c r="D401" s="73"/>
      <c r="E401" s="193" t="s">
        <v>658</v>
      </c>
      <c r="F401" s="300"/>
      <c r="G401" s="136"/>
      <c r="H401" s="136"/>
      <c r="I401" s="136"/>
      <c r="J401" s="136"/>
      <c r="K401" s="136"/>
      <c r="L401" s="273"/>
      <c r="M401" s="273"/>
      <c r="N401" s="273"/>
      <c r="O401" s="273"/>
      <c r="P401" s="277"/>
      <c r="Q401" s="195">
        <f>SUM(N401:P401)</f>
        <v>0</v>
      </c>
      <c r="R401" s="291"/>
      <c r="S401" s="273"/>
      <c r="T401" s="273"/>
      <c r="U401" s="273"/>
      <c r="V401" s="273"/>
      <c r="W401" s="238">
        <f>IF(R401="","",VLOOKUP(R401,Hormel!$AF$8:$AL$31,W$6))*2</f>
        <v>0</v>
      </c>
      <c r="X401" s="238">
        <f>IF(S401="","",VLOOKUP(S401,Hormel!$AF$8:$AL$31,X$6))*2</f>
        <v>0</v>
      </c>
      <c r="Y401" s="238">
        <f>IF(T401="","",VLOOKUP(T401,Hormel!$AF$8:$AL$31,Y$6))*2</f>
        <v>0</v>
      </c>
      <c r="Z401" s="238">
        <f>IF(U401="","",VLOOKUP(U401,Hormel!$AF$8:$AL$31,Z$6))*2</f>
        <v>0</v>
      </c>
      <c r="AA401" s="238">
        <f>IF(V401="","",VLOOKUP(V401,Hormel!$AF$8:$AL$31,AA$6))*2</f>
        <v>0</v>
      </c>
      <c r="AB401" s="363">
        <v>0</v>
      </c>
      <c r="AC401" s="360">
        <v>0</v>
      </c>
      <c r="AD401" s="360">
        <v>0</v>
      </c>
      <c r="AE401" s="136">
        <v>0</v>
      </c>
      <c r="AF401" s="136">
        <v>0</v>
      </c>
      <c r="AG401" s="224">
        <f>COUNTIF(F401:P401,"=100")+COUNTIF(AB401:AF401,"=100")</f>
        <v>0</v>
      </c>
      <c r="AH401" s="197">
        <f t="shared" si="18"/>
        <v>0</v>
      </c>
      <c r="AI401" s="197"/>
      <c r="AJ401" s="197" t="s">
        <v>27</v>
      </c>
      <c r="AK401" s="197">
        <f>'Team Rank Work'!$AQ101</f>
        <v>0</v>
      </c>
      <c r="AL401" s="234">
        <v>984</v>
      </c>
    </row>
    <row r="402" spans="1:40" s="29" customFormat="1" ht="13.5" customHeight="1" hidden="1">
      <c r="A402" s="189">
        <f>A398+1</f>
        <v>198</v>
      </c>
      <c r="B402" s="242" t="s">
        <v>173</v>
      </c>
      <c r="C402" s="271"/>
      <c r="D402" s="243"/>
      <c r="E402" s="244" t="s">
        <v>659</v>
      </c>
      <c r="F402" s="301"/>
      <c r="G402" s="245"/>
      <c r="H402" s="245"/>
      <c r="I402" s="245"/>
      <c r="J402" s="245"/>
      <c r="K402" s="245"/>
      <c r="L402" s="274"/>
      <c r="M402" s="274"/>
      <c r="N402" s="274"/>
      <c r="O402" s="274"/>
      <c r="P402" s="275"/>
      <c r="Q402" s="246">
        <f>SUM(N402:P402)</f>
        <v>0</v>
      </c>
      <c r="R402" s="293"/>
      <c r="S402" s="274"/>
      <c r="T402" s="274"/>
      <c r="U402" s="274"/>
      <c r="V402" s="274"/>
      <c r="W402" s="239">
        <f>IF(R402="","",VLOOKUP(R402,Hormel!$AF$8:$AL$31,W$6))*2</f>
        <v>0</v>
      </c>
      <c r="X402" s="239">
        <f>IF(S402="","",VLOOKUP(S402,Hormel!$AF$8:$AL$31,X$6))*2</f>
        <v>0</v>
      </c>
      <c r="Y402" s="239">
        <f>IF(T402="","",VLOOKUP(T402,Hormel!$AF$8:$AL$31,Y$6))*2</f>
        <v>0</v>
      </c>
      <c r="Z402" s="239">
        <f>IF(U402="","",VLOOKUP(U402,Hormel!$AF$8:$AL$31,Z$6))*2</f>
        <v>0</v>
      </c>
      <c r="AA402" s="239">
        <f>IF(V402="","",VLOOKUP(V402,Hormel!$AF$8:$AL$31,AA$6))*2</f>
        <v>0</v>
      </c>
      <c r="AB402" s="364">
        <v>0</v>
      </c>
      <c r="AC402" s="361">
        <v>0</v>
      </c>
      <c r="AD402" s="361">
        <v>0</v>
      </c>
      <c r="AE402" s="245">
        <v>0</v>
      </c>
      <c r="AF402" s="245">
        <v>0</v>
      </c>
      <c r="AG402" s="247">
        <f>COUNTIF(F402:P402,"=100")+COUNTIF(AB402:AF402,"=100")</f>
        <v>0</v>
      </c>
      <c r="AH402" s="248">
        <f t="shared" si="18"/>
        <v>0</v>
      </c>
      <c r="AI402" s="249"/>
      <c r="AJ402" s="196"/>
      <c r="AK402" s="248"/>
      <c r="AL402" s="233">
        <v>991</v>
      </c>
      <c r="AN402" s="29">
        <f>IF(C402&lt;&gt;"",1,0)</f>
        <v>0</v>
      </c>
    </row>
    <row r="403" spans="1:38" s="29" customFormat="1" ht="13.5" customHeight="1" hidden="1">
      <c r="A403" s="189"/>
      <c r="B403" s="188"/>
      <c r="C403" s="257">
        <f>IF(D403="","",IF(C402="","",C402))</f>
      </c>
      <c r="D403" s="72"/>
      <c r="E403" s="192" t="s">
        <v>660</v>
      </c>
      <c r="F403" s="299"/>
      <c r="G403" s="135"/>
      <c r="H403" s="135"/>
      <c r="I403" s="135"/>
      <c r="J403" s="135"/>
      <c r="K403" s="135"/>
      <c r="L403" s="272"/>
      <c r="M403" s="272"/>
      <c r="N403" s="272"/>
      <c r="O403" s="272"/>
      <c r="P403" s="276"/>
      <c r="Q403" s="194">
        <f>SUM(N403:P403)</f>
        <v>0</v>
      </c>
      <c r="R403" s="294"/>
      <c r="S403" s="272"/>
      <c r="T403" s="272"/>
      <c r="U403" s="272"/>
      <c r="V403" s="272"/>
      <c r="W403" s="237">
        <f>IF(R403="","",VLOOKUP(R403,Hormel!$AF$8:$AL$31,W$6))*2</f>
        <v>0</v>
      </c>
      <c r="X403" s="237">
        <f>IF(S403="","",VLOOKUP(S403,Hormel!$AF$8:$AL$31,X$6))*2</f>
        <v>0</v>
      </c>
      <c r="Y403" s="237">
        <f>IF(T403="","",VLOOKUP(T403,Hormel!$AF$8:$AL$31,Y$6))*2</f>
        <v>0</v>
      </c>
      <c r="Z403" s="237">
        <f>IF(U403="","",VLOOKUP(U403,Hormel!$AF$8:$AL$31,Z$6))*2</f>
        <v>0</v>
      </c>
      <c r="AA403" s="237">
        <f>IF(V403="","",VLOOKUP(V403,Hormel!$AF$8:$AL$31,AA$6))*2</f>
        <v>0</v>
      </c>
      <c r="AB403" s="362">
        <v>0</v>
      </c>
      <c r="AC403" s="359">
        <v>0</v>
      </c>
      <c r="AD403" s="359">
        <v>0</v>
      </c>
      <c r="AE403" s="135">
        <v>0</v>
      </c>
      <c r="AF403" s="135">
        <v>0</v>
      </c>
      <c r="AG403" s="223">
        <f>COUNTIF(F403:P403,"=100")+COUNTIF(AB403:AF403,"=100")</f>
        <v>0</v>
      </c>
      <c r="AH403" s="196">
        <f t="shared" si="18"/>
        <v>0</v>
      </c>
      <c r="AI403" s="196"/>
      <c r="AJ403" s="261" t="s">
        <v>253</v>
      </c>
      <c r="AK403" s="196">
        <f>'Team Rank Work'!$AO102</f>
        <v>0</v>
      </c>
      <c r="AL403" s="233">
        <v>992</v>
      </c>
    </row>
    <row r="404" spans="1:38" s="29" customFormat="1" ht="13.5" customHeight="1" hidden="1">
      <c r="A404" s="189"/>
      <c r="B404" s="188"/>
      <c r="C404" s="257">
        <f>IF(D404="","",IF(C402="","",C402))</f>
      </c>
      <c r="D404" s="72"/>
      <c r="E404" s="192" t="s">
        <v>661</v>
      </c>
      <c r="F404" s="299"/>
      <c r="G404" s="135"/>
      <c r="H404" s="135"/>
      <c r="I404" s="135"/>
      <c r="J404" s="135"/>
      <c r="K404" s="135"/>
      <c r="L404" s="272"/>
      <c r="M404" s="272"/>
      <c r="N404" s="272"/>
      <c r="O404" s="272"/>
      <c r="P404" s="276"/>
      <c r="Q404" s="194">
        <f>SUM(N404:P404)</f>
        <v>0</v>
      </c>
      <c r="R404" s="294"/>
      <c r="S404" s="272"/>
      <c r="T404" s="272"/>
      <c r="U404" s="272"/>
      <c r="V404" s="272"/>
      <c r="W404" s="237">
        <f>IF(R404="","",VLOOKUP(R404,Hormel!$AF$8:$AL$31,W$6))*2</f>
        <v>0</v>
      </c>
      <c r="X404" s="237">
        <f>IF(S404="","",VLOOKUP(S404,Hormel!$AF$8:$AL$31,X$6))*2</f>
        <v>0</v>
      </c>
      <c r="Y404" s="237">
        <f>IF(T404="","",VLOOKUP(T404,Hormel!$AF$8:$AL$31,Y$6))*2</f>
        <v>0</v>
      </c>
      <c r="Z404" s="237">
        <f>IF(U404="","",VLOOKUP(U404,Hormel!$AF$8:$AL$31,Z$6))*2</f>
        <v>0</v>
      </c>
      <c r="AA404" s="237">
        <f>IF(V404="","",VLOOKUP(V404,Hormel!$AF$8:$AL$31,AA$6))*2</f>
        <v>0</v>
      </c>
      <c r="AB404" s="362">
        <v>0</v>
      </c>
      <c r="AC404" s="359">
        <v>0</v>
      </c>
      <c r="AD404" s="359">
        <v>0</v>
      </c>
      <c r="AE404" s="135">
        <v>0</v>
      </c>
      <c r="AF404" s="135">
        <v>0</v>
      </c>
      <c r="AG404" s="223">
        <f>COUNTIF(F404:P404,"=100")+COUNTIF(AB404:AF404,"=100")</f>
        <v>0</v>
      </c>
      <c r="AH404" s="196">
        <f t="shared" si="18"/>
        <v>0</v>
      </c>
      <c r="AI404" s="196"/>
      <c r="AJ404" s="261" t="s">
        <v>257</v>
      </c>
      <c r="AK404" s="196">
        <f>'Team Rank Work'!$AP102</f>
        <v>0</v>
      </c>
      <c r="AL404" s="233">
        <v>993</v>
      </c>
    </row>
    <row r="405" spans="1:38" s="29" customFormat="1" ht="13.5" customHeight="1" hidden="1" thickBot="1">
      <c r="A405" s="189"/>
      <c r="B405" s="190"/>
      <c r="C405" s="258">
        <f>IF(D405="","",IF(C402="","",C402))</f>
      </c>
      <c r="D405" s="73"/>
      <c r="E405" s="193" t="s">
        <v>662</v>
      </c>
      <c r="F405" s="300"/>
      <c r="G405" s="136"/>
      <c r="H405" s="136"/>
      <c r="I405" s="136"/>
      <c r="J405" s="136"/>
      <c r="K405" s="136"/>
      <c r="L405" s="273"/>
      <c r="M405" s="273"/>
      <c r="N405" s="273"/>
      <c r="O405" s="273"/>
      <c r="P405" s="277"/>
      <c r="Q405" s="195">
        <f>SUM(N405:P405)</f>
        <v>0</v>
      </c>
      <c r="R405" s="295"/>
      <c r="S405" s="273"/>
      <c r="T405" s="273"/>
      <c r="U405" s="273"/>
      <c r="V405" s="273"/>
      <c r="W405" s="238">
        <f>IF(R405="","",VLOOKUP(R405,Hormel!$AF$8:$AL$31,W$6))*2</f>
        <v>0</v>
      </c>
      <c r="X405" s="238">
        <f>IF(S405="","",VLOOKUP(S405,Hormel!$AF$8:$AL$31,X$6))*2</f>
        <v>0</v>
      </c>
      <c r="Y405" s="238">
        <f>IF(T405="","",VLOOKUP(T405,Hormel!$AF$8:$AL$31,Y$6))*2</f>
        <v>0</v>
      </c>
      <c r="Z405" s="238">
        <f>IF(U405="","",VLOOKUP(U405,Hormel!$AF$8:$AL$31,Z$6))*2</f>
        <v>0</v>
      </c>
      <c r="AA405" s="238">
        <f>IF(V405="","",VLOOKUP(V405,Hormel!$AF$8:$AL$31,AA$6))*2</f>
        <v>0</v>
      </c>
      <c r="AB405" s="363">
        <v>0</v>
      </c>
      <c r="AC405" s="360">
        <v>0</v>
      </c>
      <c r="AD405" s="360">
        <v>0</v>
      </c>
      <c r="AE405" s="136">
        <v>0</v>
      </c>
      <c r="AF405" s="136">
        <v>0</v>
      </c>
      <c r="AG405" s="224">
        <f>COUNTIF(F405:P405,"=100")+COUNTIF(AB405:AF405,"=100")</f>
        <v>0</v>
      </c>
      <c r="AH405" s="197">
        <f t="shared" si="18"/>
        <v>0</v>
      </c>
      <c r="AI405" s="197"/>
      <c r="AJ405" s="197" t="s">
        <v>27</v>
      </c>
      <c r="AK405" s="197">
        <f>'Team Rank Work'!$AQ102</f>
        <v>0</v>
      </c>
      <c r="AL405" s="234">
        <v>994</v>
      </c>
    </row>
    <row r="406" spans="1:40" s="29" customFormat="1" ht="13.5" customHeight="1" hidden="1">
      <c r="A406" s="189">
        <f>A402+1</f>
        <v>199</v>
      </c>
      <c r="B406" s="242" t="s">
        <v>174</v>
      </c>
      <c r="C406" s="271"/>
      <c r="D406" s="243"/>
      <c r="E406" s="244" t="s">
        <v>663</v>
      </c>
      <c r="F406" s="301"/>
      <c r="G406" s="245"/>
      <c r="H406" s="245"/>
      <c r="I406" s="245"/>
      <c r="J406" s="245"/>
      <c r="K406" s="245"/>
      <c r="L406" s="274"/>
      <c r="M406" s="274"/>
      <c r="N406" s="274"/>
      <c r="O406" s="274"/>
      <c r="P406" s="275"/>
      <c r="Q406" s="246">
        <f>SUM(N406:P406)</f>
        <v>0</v>
      </c>
      <c r="R406" s="293"/>
      <c r="S406" s="274"/>
      <c r="T406" s="274"/>
      <c r="U406" s="274"/>
      <c r="V406" s="274"/>
      <c r="W406" s="239">
        <f>IF(R406="","",VLOOKUP(R406,Hormel!$AF$8:$AL$31,W$6))*2</f>
        <v>0</v>
      </c>
      <c r="X406" s="239">
        <f>IF(S406="","",VLOOKUP(S406,Hormel!$AF$8:$AL$31,X$6))*2</f>
        <v>0</v>
      </c>
      <c r="Y406" s="239">
        <f>IF(T406="","",VLOOKUP(T406,Hormel!$AF$8:$AL$31,Y$6))*2</f>
        <v>0</v>
      </c>
      <c r="Z406" s="239">
        <f>IF(U406="","",VLOOKUP(U406,Hormel!$AF$8:$AL$31,Z$6))*2</f>
        <v>0</v>
      </c>
      <c r="AA406" s="239">
        <f>IF(V406="","",VLOOKUP(V406,Hormel!$AF$8:$AL$31,AA$6))*2</f>
        <v>0</v>
      </c>
      <c r="AB406" s="364">
        <v>0</v>
      </c>
      <c r="AC406" s="361">
        <v>0</v>
      </c>
      <c r="AD406" s="361">
        <v>0</v>
      </c>
      <c r="AE406" s="245">
        <v>0</v>
      </c>
      <c r="AF406" s="245">
        <v>0</v>
      </c>
      <c r="AG406" s="247">
        <f>COUNTIF(F406:P406,"=100")+COUNTIF(AB406:AF406,"=100")</f>
        <v>0</v>
      </c>
      <c r="AH406" s="248">
        <f t="shared" si="18"/>
        <v>0</v>
      </c>
      <c r="AI406" s="249"/>
      <c r="AJ406" s="196"/>
      <c r="AK406" s="248"/>
      <c r="AL406" s="233">
        <v>1001</v>
      </c>
      <c r="AN406" s="29">
        <f>IF(C406&lt;&gt;"",1,0)</f>
        <v>0</v>
      </c>
    </row>
    <row r="407" spans="1:40" s="29" customFormat="1" ht="13.5" customHeight="1" hidden="1">
      <c r="A407" s="189"/>
      <c r="B407" s="188"/>
      <c r="C407" s="257">
        <f>IF(D407="","",IF(C406="","",C406))</f>
      </c>
      <c r="D407" s="72"/>
      <c r="E407" s="192" t="s">
        <v>664</v>
      </c>
      <c r="F407" s="299"/>
      <c r="G407" s="135"/>
      <c r="H407" s="135"/>
      <c r="I407" s="135"/>
      <c r="J407" s="135"/>
      <c r="K407" s="135"/>
      <c r="L407" s="272"/>
      <c r="M407" s="272"/>
      <c r="N407" s="272"/>
      <c r="O407" s="272"/>
      <c r="P407" s="276"/>
      <c r="Q407" s="194">
        <f>SUM(N407:P407)</f>
        <v>0</v>
      </c>
      <c r="R407" s="294"/>
      <c r="S407" s="272"/>
      <c r="T407" s="272"/>
      <c r="U407" s="272"/>
      <c r="V407" s="272"/>
      <c r="W407" s="237">
        <f>IF(R407="","",VLOOKUP(R407,Hormel!$AF$8:$AL$31,W$6))*2</f>
        <v>0</v>
      </c>
      <c r="X407" s="237">
        <f>IF(S407="","",VLOOKUP(S407,Hormel!$AF$8:$AL$31,X$6))*2</f>
        <v>0</v>
      </c>
      <c r="Y407" s="237">
        <f>IF(T407="","",VLOOKUP(T407,Hormel!$AF$8:$AL$31,Y$6))*2</f>
        <v>0</v>
      </c>
      <c r="Z407" s="237">
        <f>IF(U407="","",VLOOKUP(U407,Hormel!$AF$8:$AL$31,Z$6))*2</f>
        <v>0</v>
      </c>
      <c r="AA407" s="237">
        <f>IF(V407="","",VLOOKUP(V407,Hormel!$AF$8:$AL$31,AA$6))*2</f>
        <v>0</v>
      </c>
      <c r="AB407" s="362">
        <v>0</v>
      </c>
      <c r="AC407" s="359">
        <v>0</v>
      </c>
      <c r="AD407" s="359">
        <v>0</v>
      </c>
      <c r="AE407" s="135">
        <v>0</v>
      </c>
      <c r="AF407" s="135">
        <v>0</v>
      </c>
      <c r="AG407" s="223">
        <f>COUNTIF(F407:P407,"=100")+COUNTIF(AB407:AF407,"=100")</f>
        <v>0</v>
      </c>
      <c r="AH407" s="196">
        <f t="shared" si="18"/>
        <v>0</v>
      </c>
      <c r="AI407" s="196"/>
      <c r="AJ407" s="261" t="s">
        <v>253</v>
      </c>
      <c r="AK407" s="196">
        <f>'Team Rank Work'!$AO103</f>
        <v>0</v>
      </c>
      <c r="AL407" s="233">
        <v>1002</v>
      </c>
      <c r="AN407" s="6"/>
    </row>
    <row r="408" spans="1:40" s="29" customFormat="1" ht="13.5" customHeight="1" hidden="1">
      <c r="A408" s="189"/>
      <c r="B408" s="188"/>
      <c r="C408" s="257">
        <f>IF(D408="","",IF(C406="","",C406))</f>
      </c>
      <c r="D408" s="72"/>
      <c r="E408" s="192" t="s">
        <v>665</v>
      </c>
      <c r="F408" s="299"/>
      <c r="G408" s="135"/>
      <c r="H408" s="135"/>
      <c r="I408" s="135"/>
      <c r="J408" s="135"/>
      <c r="K408" s="135"/>
      <c r="L408" s="272"/>
      <c r="M408" s="272"/>
      <c r="N408" s="272"/>
      <c r="O408" s="272"/>
      <c r="P408" s="276"/>
      <c r="Q408" s="194">
        <f>SUM(N408:P408)</f>
        <v>0</v>
      </c>
      <c r="R408" s="294"/>
      <c r="S408" s="272"/>
      <c r="T408" s="272"/>
      <c r="U408" s="272"/>
      <c r="V408" s="272"/>
      <c r="W408" s="237">
        <f>IF(R408="","",VLOOKUP(R408,Hormel!$AF$8:$AL$31,W$6))*2</f>
        <v>0</v>
      </c>
      <c r="X408" s="237">
        <f>IF(S408="","",VLOOKUP(S408,Hormel!$AF$8:$AL$31,X$6))*2</f>
        <v>0</v>
      </c>
      <c r="Y408" s="237">
        <f>IF(T408="","",VLOOKUP(T408,Hormel!$AF$8:$AL$31,Y$6))*2</f>
        <v>0</v>
      </c>
      <c r="Z408" s="237">
        <f>IF(U408="","",VLOOKUP(U408,Hormel!$AF$8:$AL$31,Z$6))*2</f>
        <v>0</v>
      </c>
      <c r="AA408" s="237">
        <f>IF(V408="","",VLOOKUP(V408,Hormel!$AF$8:$AL$31,AA$6))*2</f>
        <v>0</v>
      </c>
      <c r="AB408" s="362">
        <v>0</v>
      </c>
      <c r="AC408" s="359">
        <v>0</v>
      </c>
      <c r="AD408" s="359">
        <v>0</v>
      </c>
      <c r="AE408" s="135">
        <v>0</v>
      </c>
      <c r="AF408" s="135">
        <v>0</v>
      </c>
      <c r="AG408" s="223">
        <f>COUNTIF(F408:P408,"=100")+COUNTIF(AB408:AF408,"=100")</f>
        <v>0</v>
      </c>
      <c r="AH408" s="196">
        <f t="shared" si="18"/>
        <v>0</v>
      </c>
      <c r="AI408" s="196"/>
      <c r="AJ408" s="261" t="s">
        <v>257</v>
      </c>
      <c r="AK408" s="196">
        <f>'Team Rank Work'!$AP103</f>
        <v>0</v>
      </c>
      <c r="AL408" s="233">
        <v>1003</v>
      </c>
      <c r="AN408" s="6"/>
    </row>
    <row r="409" spans="1:40" s="29" customFormat="1" ht="13.5" customHeight="1" hidden="1">
      <c r="A409" s="189"/>
      <c r="B409" s="190"/>
      <c r="C409" s="258">
        <f>IF(D409="","",IF(C406="","",C406))</f>
      </c>
      <c r="D409" s="73"/>
      <c r="E409" s="193" t="s">
        <v>666</v>
      </c>
      <c r="F409" s="300"/>
      <c r="G409" s="136"/>
      <c r="H409" s="136"/>
      <c r="I409" s="136"/>
      <c r="J409" s="136"/>
      <c r="K409" s="136"/>
      <c r="L409" s="273"/>
      <c r="M409" s="273"/>
      <c r="N409" s="273"/>
      <c r="O409" s="273"/>
      <c r="P409" s="277"/>
      <c r="Q409" s="195">
        <f>SUM(N409:P409)</f>
        <v>0</v>
      </c>
      <c r="R409" s="295"/>
      <c r="S409" s="273"/>
      <c r="T409" s="273"/>
      <c r="U409" s="273"/>
      <c r="V409" s="273"/>
      <c r="W409" s="238">
        <f>IF(R409="","",VLOOKUP(R409,Hormel!$AF$8:$AL$31,W$6))*2</f>
        <v>0</v>
      </c>
      <c r="X409" s="238">
        <f>IF(S409="","",VLOOKUP(S409,Hormel!$AF$8:$AL$31,X$6))*2</f>
        <v>0</v>
      </c>
      <c r="Y409" s="238">
        <f>IF(T409="","",VLOOKUP(T409,Hormel!$AF$8:$AL$31,Y$6))*2</f>
        <v>0</v>
      </c>
      <c r="Z409" s="238">
        <f>IF(U409="","",VLOOKUP(U409,Hormel!$AF$8:$AL$31,Z$6))*2</f>
        <v>0</v>
      </c>
      <c r="AA409" s="238">
        <f>IF(V409="","",VLOOKUP(V409,Hormel!$AF$8:$AL$31,AA$6))*2</f>
        <v>0</v>
      </c>
      <c r="AB409" s="363">
        <v>0</v>
      </c>
      <c r="AC409" s="360">
        <v>0</v>
      </c>
      <c r="AD409" s="360">
        <v>0</v>
      </c>
      <c r="AE409" s="136">
        <v>0</v>
      </c>
      <c r="AF409" s="136">
        <v>0</v>
      </c>
      <c r="AG409" s="224">
        <f>COUNTIF(F409:P409,"=100")+COUNTIF(AB409:AF409,"=100")</f>
        <v>0</v>
      </c>
      <c r="AH409" s="197">
        <f t="shared" si="18"/>
        <v>0</v>
      </c>
      <c r="AI409" s="197"/>
      <c r="AJ409" s="197" t="s">
        <v>27</v>
      </c>
      <c r="AK409" s="197">
        <f>'Team Rank Work'!$AQ103</f>
        <v>0</v>
      </c>
      <c r="AL409" s="234">
        <v>1004</v>
      </c>
      <c r="AN409" s="6"/>
    </row>
    <row r="410" s="29" customFormat="1" ht="13.5" customHeight="1">
      <c r="J410" s="50"/>
    </row>
    <row r="411" s="29" customFormat="1" ht="13.5" customHeight="1">
      <c r="J411" s="50"/>
    </row>
    <row r="412" s="29" customFormat="1" ht="13.5" customHeight="1">
      <c r="J412" s="50"/>
    </row>
    <row r="413" s="29" customFormat="1" ht="13.5" customHeight="1">
      <c r="J413" s="50"/>
    </row>
    <row r="414" s="29" customFormat="1" ht="13.5" customHeight="1">
      <c r="J414" s="50"/>
    </row>
    <row r="415" s="29" customFormat="1" ht="13.5" customHeight="1">
      <c r="J415" s="50"/>
    </row>
    <row r="416" s="29" customFormat="1" ht="13.5" customHeight="1">
      <c r="J416" s="50"/>
    </row>
    <row r="417" s="29" customFormat="1" ht="13.5" customHeight="1">
      <c r="J417" s="50"/>
    </row>
    <row r="418" s="29" customFormat="1" ht="13.5" customHeight="1">
      <c r="J418" s="50"/>
    </row>
    <row r="419" s="29" customFormat="1" ht="13.5" customHeight="1">
      <c r="J419" s="50"/>
    </row>
    <row r="420" s="29" customFormat="1" ht="13.5" customHeight="1">
      <c r="J420" s="50"/>
    </row>
    <row r="421" s="29" customFormat="1" ht="13.5" customHeight="1">
      <c r="J421" s="50"/>
    </row>
    <row r="422" s="29" customFormat="1" ht="13.5" customHeight="1">
      <c r="J422" s="50"/>
    </row>
    <row r="423" s="29" customFormat="1" ht="13.5" customHeight="1">
      <c r="J423" s="50"/>
    </row>
    <row r="424" s="29" customFormat="1" ht="13.5" customHeight="1">
      <c r="J424" s="50"/>
    </row>
    <row r="425" s="29" customFormat="1" ht="13.5" customHeight="1">
      <c r="J425" s="50"/>
    </row>
    <row r="426" s="29" customFormat="1" ht="13.5" customHeight="1">
      <c r="J426" s="50"/>
    </row>
    <row r="427" s="29" customFormat="1" ht="13.5" customHeight="1">
      <c r="J427" s="50"/>
    </row>
    <row r="428" s="29" customFormat="1" ht="13.5" customHeight="1">
      <c r="J428" s="50"/>
    </row>
    <row r="429" s="29" customFormat="1" ht="13.5" customHeight="1">
      <c r="J429" s="50"/>
    </row>
    <row r="430" s="29" customFormat="1" ht="13.5" customHeight="1">
      <c r="J430" s="50"/>
    </row>
    <row r="431" s="29" customFormat="1" ht="13.5" customHeight="1">
      <c r="J431" s="50"/>
    </row>
    <row r="432" s="29" customFormat="1" ht="13.5" customHeight="1">
      <c r="J432" s="50"/>
    </row>
    <row r="433" s="29" customFormat="1" ht="13.5" customHeight="1">
      <c r="J433" s="50"/>
    </row>
    <row r="434" s="29" customFormat="1" ht="13.5" customHeight="1">
      <c r="J434" s="50"/>
    </row>
    <row r="435" s="29" customFormat="1" ht="13.5" customHeight="1">
      <c r="J435" s="50"/>
    </row>
    <row r="436" s="29" customFormat="1" ht="13.5" customHeight="1">
      <c r="J436" s="50"/>
    </row>
    <row r="437" s="29" customFormat="1" ht="13.5" customHeight="1">
      <c r="J437" s="50"/>
    </row>
    <row r="438" s="29" customFormat="1" ht="13.5" customHeight="1">
      <c r="J438" s="50"/>
    </row>
    <row r="439" s="29" customFormat="1" ht="13.5" customHeight="1">
      <c r="J439" s="50"/>
    </row>
    <row r="440" s="29" customFormat="1" ht="13.5" customHeight="1">
      <c r="J440" s="50"/>
    </row>
    <row r="441" s="29" customFormat="1" ht="13.5" customHeight="1">
      <c r="J441" s="50"/>
    </row>
    <row r="442" s="29" customFormat="1" ht="13.5" customHeight="1">
      <c r="J442" s="50"/>
    </row>
    <row r="443" s="29" customFormat="1" ht="13.5" customHeight="1">
      <c r="J443" s="50"/>
    </row>
    <row r="444" s="29" customFormat="1" ht="13.5" customHeight="1">
      <c r="J444" s="50"/>
    </row>
    <row r="445" s="29" customFormat="1" ht="13.5" customHeight="1">
      <c r="J445" s="50"/>
    </row>
    <row r="446" s="29" customFormat="1" ht="13.5" customHeight="1">
      <c r="J446" s="50"/>
    </row>
    <row r="447" s="29" customFormat="1" ht="13.5" customHeight="1">
      <c r="J447" s="50"/>
    </row>
    <row r="448" s="29" customFormat="1" ht="13.5" customHeight="1">
      <c r="J448" s="50"/>
    </row>
    <row r="449" s="29" customFormat="1" ht="13.5" customHeight="1">
      <c r="J449" s="50"/>
    </row>
    <row r="450" s="29" customFormat="1" ht="13.5" customHeight="1">
      <c r="J450" s="50"/>
    </row>
    <row r="451" s="29" customFormat="1" ht="13.5" customHeight="1">
      <c r="J451" s="50"/>
    </row>
    <row r="452" s="29" customFormat="1" ht="13.5" customHeight="1">
      <c r="J452" s="50"/>
    </row>
    <row r="453" s="29" customFormat="1" ht="13.5" customHeight="1">
      <c r="J453" s="50"/>
    </row>
    <row r="454" s="29" customFormat="1" ht="13.5" customHeight="1">
      <c r="J454" s="50"/>
    </row>
    <row r="455" s="29" customFormat="1" ht="13.5" customHeight="1">
      <c r="J455" s="50"/>
    </row>
    <row r="456" s="29" customFormat="1" ht="13.5" customHeight="1">
      <c r="J456" s="50"/>
    </row>
    <row r="457" s="29" customFormat="1" ht="13.5" customHeight="1">
      <c r="J457" s="50"/>
    </row>
    <row r="458" s="29" customFormat="1" ht="13.5" customHeight="1">
      <c r="J458" s="50"/>
    </row>
    <row r="459" s="29" customFormat="1" ht="13.5" customHeight="1">
      <c r="J459" s="50"/>
    </row>
    <row r="460" s="29" customFormat="1" ht="13.5" customHeight="1">
      <c r="J460" s="50"/>
    </row>
    <row r="461" s="29" customFormat="1" ht="13.5" customHeight="1">
      <c r="J461" s="50"/>
    </row>
    <row r="462" s="29" customFormat="1" ht="13.5" customHeight="1">
      <c r="J462" s="50"/>
    </row>
    <row r="463" s="29" customFormat="1" ht="13.5" customHeight="1">
      <c r="J463" s="50"/>
    </row>
    <row r="464" s="29" customFormat="1" ht="13.5" customHeight="1">
      <c r="J464" s="50"/>
    </row>
    <row r="465" s="29" customFormat="1" ht="13.5" customHeight="1">
      <c r="J465" s="50"/>
    </row>
    <row r="466" s="29" customFormat="1" ht="13.5" customHeight="1">
      <c r="J466" s="50"/>
    </row>
    <row r="467" s="29" customFormat="1" ht="13.5" customHeight="1">
      <c r="J467" s="50"/>
    </row>
    <row r="468" s="29" customFormat="1" ht="13.5" customHeight="1">
      <c r="J468" s="50"/>
    </row>
    <row r="469" s="29" customFormat="1" ht="13.5" customHeight="1">
      <c r="J469" s="50"/>
    </row>
    <row r="470" s="29" customFormat="1" ht="13.5" customHeight="1">
      <c r="J470" s="50"/>
    </row>
    <row r="471" s="29" customFormat="1" ht="13.5" customHeight="1">
      <c r="J471" s="50"/>
    </row>
    <row r="472" s="29" customFormat="1" ht="13.5" customHeight="1">
      <c r="J472" s="50"/>
    </row>
    <row r="473" s="29" customFormat="1" ht="13.5" customHeight="1">
      <c r="J473" s="50"/>
    </row>
    <row r="474" s="29" customFormat="1" ht="13.5" customHeight="1">
      <c r="J474" s="50"/>
    </row>
    <row r="475" s="29" customFormat="1" ht="13.5" customHeight="1">
      <c r="J475" s="50"/>
    </row>
    <row r="476" s="29" customFormat="1" ht="13.5" customHeight="1">
      <c r="J476" s="50"/>
    </row>
    <row r="477" s="29" customFormat="1" ht="13.5" customHeight="1">
      <c r="J477" s="50"/>
    </row>
    <row r="478" s="29" customFormat="1" ht="13.5" customHeight="1">
      <c r="J478" s="50"/>
    </row>
    <row r="479" s="29" customFormat="1" ht="13.5" customHeight="1">
      <c r="J479" s="50"/>
    </row>
    <row r="480" s="29" customFormat="1" ht="13.5" customHeight="1">
      <c r="J480" s="50"/>
    </row>
    <row r="481" s="29" customFormat="1" ht="13.5" customHeight="1">
      <c r="J481" s="50"/>
    </row>
    <row r="482" s="29" customFormat="1" ht="13.5" customHeight="1">
      <c r="J482" s="50"/>
    </row>
    <row r="483" s="29" customFormat="1" ht="13.5" customHeight="1">
      <c r="J483" s="50"/>
    </row>
    <row r="484" s="29" customFormat="1" ht="13.5" customHeight="1">
      <c r="J484" s="50"/>
    </row>
    <row r="485" s="29" customFormat="1" ht="13.5" customHeight="1">
      <c r="J485" s="50"/>
    </row>
    <row r="486" s="29" customFormat="1" ht="13.5" customHeight="1">
      <c r="J486" s="50"/>
    </row>
    <row r="487" s="29" customFormat="1" ht="13.5" customHeight="1">
      <c r="J487" s="50"/>
    </row>
    <row r="488" s="29" customFormat="1" ht="13.5" customHeight="1">
      <c r="J488" s="50"/>
    </row>
    <row r="489" s="29" customFormat="1" ht="13.5" customHeight="1">
      <c r="J489" s="50"/>
    </row>
    <row r="490" s="29" customFormat="1" ht="13.5" customHeight="1">
      <c r="J490" s="50"/>
    </row>
    <row r="491" s="29" customFormat="1" ht="13.5" customHeight="1">
      <c r="J491" s="50"/>
    </row>
    <row r="492" s="29" customFormat="1" ht="13.5" customHeight="1">
      <c r="J492" s="50"/>
    </row>
    <row r="493" s="29" customFormat="1" ht="13.5" customHeight="1">
      <c r="J493" s="50"/>
    </row>
    <row r="494" s="29" customFormat="1" ht="13.5" customHeight="1">
      <c r="J494" s="50"/>
    </row>
    <row r="495" s="29" customFormat="1" ht="13.5" customHeight="1">
      <c r="J495" s="50"/>
    </row>
    <row r="496" s="29" customFormat="1" ht="13.5" customHeight="1">
      <c r="J496" s="50"/>
    </row>
    <row r="497" s="29" customFormat="1" ht="13.5" customHeight="1">
      <c r="J497" s="50"/>
    </row>
    <row r="498" s="29" customFormat="1" ht="13.5" customHeight="1">
      <c r="J498" s="50"/>
    </row>
    <row r="499" s="29" customFormat="1" ht="13.5" customHeight="1">
      <c r="J499" s="50"/>
    </row>
    <row r="500" s="29" customFormat="1" ht="13.5" customHeight="1">
      <c r="J500" s="50"/>
    </row>
    <row r="501" s="29" customFormat="1" ht="13.5" customHeight="1">
      <c r="J501" s="50"/>
    </row>
    <row r="502" s="29" customFormat="1" ht="13.5" customHeight="1">
      <c r="J502" s="50"/>
    </row>
    <row r="503" s="29" customFormat="1" ht="13.5" customHeight="1">
      <c r="J503" s="50"/>
    </row>
    <row r="504" s="29" customFormat="1" ht="13.5" customHeight="1">
      <c r="J504" s="50"/>
    </row>
    <row r="505" s="29" customFormat="1" ht="13.5" customHeight="1">
      <c r="J505" s="50"/>
    </row>
    <row r="506" s="29" customFormat="1" ht="13.5" customHeight="1">
      <c r="J506" s="50"/>
    </row>
    <row r="507" s="29" customFormat="1" ht="13.5" customHeight="1">
      <c r="J507" s="50"/>
    </row>
    <row r="508" s="29" customFormat="1" ht="13.5" customHeight="1">
      <c r="J508" s="50"/>
    </row>
    <row r="509" s="29" customFormat="1" ht="13.5" customHeight="1">
      <c r="J509" s="50"/>
    </row>
    <row r="510" s="29" customFormat="1" ht="13.5" customHeight="1">
      <c r="J510" s="50"/>
    </row>
    <row r="511" s="29" customFormat="1" ht="13.5" customHeight="1">
      <c r="J511" s="50"/>
    </row>
    <row r="512" s="29" customFormat="1" ht="13.5" customHeight="1">
      <c r="J512" s="50"/>
    </row>
    <row r="513" s="29" customFormat="1" ht="13.5" customHeight="1">
      <c r="J513" s="50"/>
    </row>
    <row r="514" s="29" customFormat="1" ht="13.5" customHeight="1">
      <c r="J514" s="50"/>
    </row>
    <row r="515" s="29" customFormat="1" ht="13.5" customHeight="1">
      <c r="J515" s="50"/>
    </row>
    <row r="516" s="29" customFormat="1" ht="13.5" customHeight="1">
      <c r="J516" s="50"/>
    </row>
    <row r="517" s="29" customFormat="1" ht="13.5" customHeight="1">
      <c r="J517" s="50"/>
    </row>
    <row r="518" s="29" customFormat="1" ht="13.5" customHeight="1">
      <c r="J518" s="50"/>
    </row>
    <row r="519" s="29" customFormat="1" ht="13.5" customHeight="1">
      <c r="J519" s="50"/>
    </row>
    <row r="520" s="29" customFormat="1" ht="13.5" customHeight="1">
      <c r="J520" s="50"/>
    </row>
    <row r="521" s="29" customFormat="1" ht="13.5" customHeight="1">
      <c r="J521" s="50"/>
    </row>
    <row r="522" s="29" customFormat="1" ht="13.5" customHeight="1">
      <c r="J522" s="50"/>
    </row>
    <row r="523" s="29" customFormat="1" ht="13.5" customHeight="1">
      <c r="J523" s="50"/>
    </row>
    <row r="524" s="29" customFormat="1" ht="13.5" customHeight="1">
      <c r="J524" s="50"/>
    </row>
    <row r="525" s="29" customFormat="1" ht="13.5" customHeight="1">
      <c r="J525" s="50"/>
    </row>
    <row r="526" s="29" customFormat="1" ht="13.5" customHeight="1">
      <c r="J526" s="50"/>
    </row>
    <row r="527" s="29" customFormat="1" ht="13.5" customHeight="1">
      <c r="J527" s="50"/>
    </row>
    <row r="528" s="29" customFormat="1" ht="13.5" customHeight="1">
      <c r="J528" s="50"/>
    </row>
    <row r="529" s="29" customFormat="1" ht="13.5" customHeight="1">
      <c r="J529" s="50"/>
    </row>
    <row r="530" s="29" customFormat="1" ht="13.5" customHeight="1">
      <c r="J530" s="50"/>
    </row>
    <row r="531" s="29" customFormat="1" ht="13.5" customHeight="1">
      <c r="J531" s="50"/>
    </row>
    <row r="532" s="29" customFormat="1" ht="13.5" customHeight="1">
      <c r="J532" s="50"/>
    </row>
    <row r="533" s="29" customFormat="1" ht="13.5" customHeight="1">
      <c r="J533" s="50"/>
    </row>
    <row r="534" s="29" customFormat="1" ht="13.5" customHeight="1">
      <c r="J534" s="50"/>
    </row>
    <row r="535" s="29" customFormat="1" ht="13.5" customHeight="1">
      <c r="J535" s="50"/>
    </row>
    <row r="536" s="29" customFormat="1" ht="13.5" customHeight="1">
      <c r="J536" s="50"/>
    </row>
    <row r="537" s="29" customFormat="1" ht="13.5" customHeight="1">
      <c r="J537" s="50"/>
    </row>
    <row r="538" s="29" customFormat="1" ht="13.5" customHeight="1">
      <c r="J538" s="50"/>
    </row>
    <row r="539" s="29" customFormat="1" ht="13.5" customHeight="1">
      <c r="J539" s="50"/>
    </row>
    <row r="540" s="29" customFormat="1" ht="13.5" customHeight="1">
      <c r="J540" s="50"/>
    </row>
    <row r="541" s="29" customFormat="1" ht="13.5" customHeight="1">
      <c r="J541" s="50"/>
    </row>
    <row r="542" s="29" customFormat="1" ht="13.5" customHeight="1">
      <c r="J542" s="50"/>
    </row>
    <row r="543" s="29" customFormat="1" ht="13.5" customHeight="1">
      <c r="J543" s="50"/>
    </row>
    <row r="544" s="29" customFormat="1" ht="13.5" customHeight="1">
      <c r="J544" s="50"/>
    </row>
    <row r="545" s="29" customFormat="1" ht="13.5" customHeight="1">
      <c r="J545" s="50"/>
    </row>
    <row r="546" s="29" customFormat="1" ht="13.5" customHeight="1">
      <c r="J546" s="50"/>
    </row>
    <row r="547" s="29" customFormat="1" ht="13.5" customHeight="1">
      <c r="J547" s="50"/>
    </row>
    <row r="548" s="29" customFormat="1" ht="13.5" customHeight="1">
      <c r="J548" s="50"/>
    </row>
    <row r="549" s="29" customFormat="1" ht="13.5" customHeight="1">
      <c r="J549" s="50"/>
    </row>
    <row r="550" s="29" customFormat="1" ht="13.5" customHeight="1">
      <c r="J550" s="50"/>
    </row>
    <row r="551" s="29" customFormat="1" ht="13.5" customHeight="1">
      <c r="J551" s="50"/>
    </row>
    <row r="552" s="29" customFormat="1" ht="13.5" customHeight="1">
      <c r="J552" s="50"/>
    </row>
    <row r="553" s="29" customFormat="1" ht="13.5" customHeight="1">
      <c r="J553" s="50"/>
    </row>
    <row r="554" s="29" customFormat="1" ht="13.5" customHeight="1">
      <c r="J554" s="50"/>
    </row>
    <row r="555" s="29" customFormat="1" ht="13.5" customHeight="1">
      <c r="J555" s="50"/>
    </row>
    <row r="556" s="29" customFormat="1" ht="13.5" customHeight="1">
      <c r="J556" s="50"/>
    </row>
    <row r="557" s="29" customFormat="1" ht="13.5" customHeight="1">
      <c r="J557" s="50"/>
    </row>
    <row r="558" s="29" customFormat="1" ht="13.5" customHeight="1">
      <c r="J558" s="50"/>
    </row>
    <row r="559" s="29" customFormat="1" ht="13.5" customHeight="1">
      <c r="J559" s="50"/>
    </row>
    <row r="560" s="29" customFormat="1" ht="13.5" customHeight="1">
      <c r="J560" s="50"/>
    </row>
    <row r="561" s="29" customFormat="1" ht="13.5" customHeight="1">
      <c r="J561" s="50"/>
    </row>
    <row r="562" s="29" customFormat="1" ht="13.5" customHeight="1">
      <c r="J562" s="50"/>
    </row>
    <row r="563" s="29" customFormat="1" ht="13.5" customHeight="1">
      <c r="J563" s="50"/>
    </row>
    <row r="564" s="29" customFormat="1" ht="13.5" customHeight="1">
      <c r="J564" s="50"/>
    </row>
    <row r="565" s="29" customFormat="1" ht="13.5" customHeight="1">
      <c r="J565" s="50"/>
    </row>
    <row r="566" s="29" customFormat="1" ht="13.5" customHeight="1">
      <c r="J566" s="50"/>
    </row>
    <row r="567" s="29" customFormat="1" ht="13.5" customHeight="1">
      <c r="J567" s="50"/>
    </row>
    <row r="568" s="29" customFormat="1" ht="13.5" customHeight="1">
      <c r="J568" s="50"/>
    </row>
    <row r="569" s="29" customFormat="1" ht="13.5" customHeight="1">
      <c r="J569" s="50"/>
    </row>
    <row r="570" s="29" customFormat="1" ht="13.5" customHeight="1">
      <c r="J570" s="50"/>
    </row>
    <row r="571" s="29" customFormat="1" ht="13.5" customHeight="1">
      <c r="J571" s="50"/>
    </row>
    <row r="572" s="29" customFormat="1" ht="13.5" customHeight="1">
      <c r="J572" s="50"/>
    </row>
    <row r="573" s="29" customFormat="1" ht="13.5" customHeight="1">
      <c r="J573" s="50"/>
    </row>
    <row r="574" s="29" customFormat="1" ht="13.5" customHeight="1">
      <c r="J574" s="50"/>
    </row>
    <row r="575" s="29" customFormat="1" ht="13.5" customHeight="1">
      <c r="J575" s="50"/>
    </row>
    <row r="576" s="29" customFormat="1" ht="13.5" customHeight="1">
      <c r="J576" s="50"/>
    </row>
    <row r="577" s="29" customFormat="1" ht="13.5" customHeight="1">
      <c r="J577" s="50"/>
    </row>
    <row r="578" s="29" customFormat="1" ht="13.5" customHeight="1">
      <c r="J578" s="50"/>
    </row>
    <row r="579" s="29" customFormat="1" ht="13.5" customHeight="1">
      <c r="J579" s="50"/>
    </row>
    <row r="580" s="29" customFormat="1" ht="13.5" customHeight="1">
      <c r="J580" s="50"/>
    </row>
    <row r="581" s="29" customFormat="1" ht="13.5" customHeight="1">
      <c r="J581" s="50"/>
    </row>
    <row r="582" s="29" customFormat="1" ht="13.5" customHeight="1">
      <c r="J582" s="50"/>
    </row>
    <row r="583" s="29" customFormat="1" ht="13.5" customHeight="1">
      <c r="J583" s="50"/>
    </row>
    <row r="584" s="29" customFormat="1" ht="13.5" customHeight="1">
      <c r="J584" s="50"/>
    </row>
    <row r="585" s="29" customFormat="1" ht="13.5" customHeight="1">
      <c r="J585" s="50"/>
    </row>
    <row r="586" s="29" customFormat="1" ht="13.5" customHeight="1">
      <c r="J586" s="50"/>
    </row>
    <row r="587" s="29" customFormat="1" ht="13.5" customHeight="1">
      <c r="J587" s="50"/>
    </row>
    <row r="588" s="29" customFormat="1" ht="13.5" customHeight="1">
      <c r="J588" s="50"/>
    </row>
    <row r="589" s="29" customFormat="1" ht="13.5" customHeight="1">
      <c r="J589" s="50"/>
    </row>
    <row r="590" s="29" customFormat="1" ht="13.5" customHeight="1">
      <c r="J590" s="50"/>
    </row>
    <row r="591" s="29" customFormat="1" ht="13.5" customHeight="1">
      <c r="J591" s="50"/>
    </row>
    <row r="592" s="29" customFormat="1" ht="13.5" customHeight="1">
      <c r="J592" s="50"/>
    </row>
    <row r="593" s="29" customFormat="1" ht="13.5" customHeight="1">
      <c r="J593" s="50"/>
    </row>
    <row r="594" s="29" customFormat="1" ht="13.5" customHeight="1">
      <c r="J594" s="50"/>
    </row>
    <row r="595" s="29" customFormat="1" ht="13.5" customHeight="1">
      <c r="J595" s="50"/>
    </row>
    <row r="596" s="29" customFormat="1" ht="13.5" customHeight="1">
      <c r="J596" s="50"/>
    </row>
    <row r="597" s="29" customFormat="1" ht="13.5" customHeight="1">
      <c r="J597" s="50"/>
    </row>
    <row r="598" s="29" customFormat="1" ht="13.5" customHeight="1">
      <c r="J598" s="50"/>
    </row>
    <row r="599" s="29" customFormat="1" ht="13.5" customHeight="1">
      <c r="J599" s="50"/>
    </row>
    <row r="600" s="29" customFormat="1" ht="13.5" customHeight="1">
      <c r="J600" s="50"/>
    </row>
    <row r="601" s="29" customFormat="1" ht="13.5" customHeight="1">
      <c r="J601" s="50"/>
    </row>
    <row r="602" s="29" customFormat="1" ht="13.5" customHeight="1">
      <c r="J602" s="50"/>
    </row>
    <row r="603" s="29" customFormat="1" ht="13.5" customHeight="1">
      <c r="J603" s="50"/>
    </row>
    <row r="604" s="29" customFormat="1" ht="13.5" customHeight="1">
      <c r="J604" s="50"/>
    </row>
    <row r="605" s="29" customFormat="1" ht="13.5" customHeight="1">
      <c r="J605" s="50"/>
    </row>
    <row r="606" s="29" customFormat="1" ht="13.5" customHeight="1">
      <c r="J606" s="50"/>
    </row>
    <row r="607" s="29" customFormat="1" ht="13.5" customHeight="1">
      <c r="J607" s="50"/>
    </row>
    <row r="608" s="29" customFormat="1" ht="13.5" customHeight="1">
      <c r="J608" s="50"/>
    </row>
    <row r="609" s="29" customFormat="1" ht="13.5" customHeight="1">
      <c r="J609" s="50"/>
    </row>
    <row r="610" s="29" customFormat="1" ht="13.5" customHeight="1">
      <c r="J610" s="50"/>
    </row>
    <row r="611" s="29" customFormat="1" ht="13.5" customHeight="1">
      <c r="J611" s="50"/>
    </row>
    <row r="612" s="29" customFormat="1" ht="13.5" customHeight="1">
      <c r="J612" s="50"/>
    </row>
    <row r="613" s="29" customFormat="1" ht="13.5" customHeight="1">
      <c r="J613" s="50"/>
    </row>
    <row r="614" s="29" customFormat="1" ht="13.5" customHeight="1">
      <c r="J614" s="50"/>
    </row>
    <row r="615" s="29" customFormat="1" ht="13.5" customHeight="1">
      <c r="J615" s="50"/>
    </row>
    <row r="616" s="29" customFormat="1" ht="13.5" customHeight="1">
      <c r="J616" s="50"/>
    </row>
    <row r="617" s="29" customFormat="1" ht="13.5" customHeight="1">
      <c r="J617" s="50"/>
    </row>
    <row r="618" s="29" customFormat="1" ht="13.5" customHeight="1">
      <c r="J618" s="50"/>
    </row>
    <row r="619" s="29" customFormat="1" ht="13.5" customHeight="1">
      <c r="J619" s="50"/>
    </row>
    <row r="620" s="29" customFormat="1" ht="13.5" customHeight="1">
      <c r="J620" s="50"/>
    </row>
    <row r="621" s="29" customFormat="1" ht="13.5" customHeight="1">
      <c r="J621" s="50"/>
    </row>
    <row r="622" s="29" customFormat="1" ht="13.5" customHeight="1">
      <c r="J622" s="50"/>
    </row>
    <row r="623" s="29" customFormat="1" ht="13.5" customHeight="1">
      <c r="J623" s="50"/>
    </row>
    <row r="624" s="29" customFormat="1" ht="13.5" customHeight="1">
      <c r="J624" s="50"/>
    </row>
    <row r="625" s="29" customFormat="1" ht="13.5" customHeight="1">
      <c r="J625" s="50"/>
    </row>
    <row r="626" s="29" customFormat="1" ht="13.5" customHeight="1">
      <c r="J626" s="50"/>
    </row>
    <row r="627" s="29" customFormat="1" ht="13.5" customHeight="1">
      <c r="J627" s="50"/>
    </row>
    <row r="628" s="29" customFormat="1" ht="13.5" customHeight="1">
      <c r="J628" s="50"/>
    </row>
    <row r="629" s="29" customFormat="1" ht="13.5" customHeight="1">
      <c r="J629" s="50"/>
    </row>
    <row r="630" s="29" customFormat="1" ht="13.5" customHeight="1">
      <c r="J630" s="50"/>
    </row>
    <row r="631" s="29" customFormat="1" ht="13.5" customHeight="1">
      <c r="J631" s="50"/>
    </row>
    <row r="632" s="29" customFormat="1" ht="13.5" customHeight="1">
      <c r="J632" s="50"/>
    </row>
    <row r="633" s="29" customFormat="1" ht="13.5" customHeight="1">
      <c r="J633" s="50"/>
    </row>
    <row r="634" s="29" customFormat="1" ht="13.5" customHeight="1">
      <c r="J634" s="50"/>
    </row>
    <row r="635" s="29" customFormat="1" ht="13.5" customHeight="1">
      <c r="J635" s="50"/>
    </row>
    <row r="636" s="29" customFormat="1" ht="13.5" customHeight="1">
      <c r="J636" s="50"/>
    </row>
    <row r="637" s="29" customFormat="1" ht="13.5" customHeight="1">
      <c r="J637" s="50"/>
    </row>
    <row r="638" s="29" customFormat="1" ht="13.5" customHeight="1">
      <c r="J638" s="50"/>
    </row>
    <row r="639" s="29" customFormat="1" ht="13.5" customHeight="1">
      <c r="J639" s="50"/>
    </row>
    <row r="640" s="29" customFormat="1" ht="13.5" customHeight="1">
      <c r="J640" s="50"/>
    </row>
    <row r="641" s="29" customFormat="1" ht="13.5" customHeight="1">
      <c r="J641" s="50"/>
    </row>
    <row r="642" s="29" customFormat="1" ht="13.5" customHeight="1">
      <c r="J642" s="50"/>
    </row>
    <row r="643" s="29" customFormat="1" ht="13.5" customHeight="1">
      <c r="J643" s="50"/>
    </row>
    <row r="644" s="29" customFormat="1" ht="13.5" customHeight="1">
      <c r="J644" s="50"/>
    </row>
    <row r="645" s="29" customFormat="1" ht="13.5" customHeight="1">
      <c r="J645" s="50"/>
    </row>
    <row r="646" s="29" customFormat="1" ht="13.5" customHeight="1">
      <c r="J646" s="50"/>
    </row>
    <row r="647" s="29" customFormat="1" ht="13.5" customHeight="1">
      <c r="J647" s="50"/>
    </row>
    <row r="648" s="29" customFormat="1" ht="13.5" customHeight="1">
      <c r="J648" s="50"/>
    </row>
    <row r="649" s="29" customFormat="1" ht="13.5" customHeight="1">
      <c r="J649" s="50"/>
    </row>
    <row r="650" s="29" customFormat="1" ht="13.5" customHeight="1">
      <c r="J650" s="50"/>
    </row>
    <row r="651" s="29" customFormat="1" ht="13.5" customHeight="1">
      <c r="J651" s="50"/>
    </row>
    <row r="652" s="29" customFormat="1" ht="13.5" customHeight="1">
      <c r="J652" s="50"/>
    </row>
    <row r="653" s="29" customFormat="1" ht="13.5" customHeight="1">
      <c r="J653" s="50"/>
    </row>
    <row r="654" s="29" customFormat="1" ht="13.5" customHeight="1">
      <c r="J654" s="50"/>
    </row>
    <row r="655" s="29" customFormat="1" ht="13.5" customHeight="1">
      <c r="J655" s="50"/>
    </row>
    <row r="656" s="29" customFormat="1" ht="13.5" customHeight="1">
      <c r="J656" s="50"/>
    </row>
    <row r="657" s="29" customFormat="1" ht="13.5" customHeight="1">
      <c r="J657" s="50"/>
    </row>
    <row r="658" s="29" customFormat="1" ht="13.5" customHeight="1">
      <c r="J658" s="50"/>
    </row>
    <row r="659" s="29" customFormat="1" ht="13.5" customHeight="1">
      <c r="J659" s="50"/>
    </row>
    <row r="660" s="29" customFormat="1" ht="13.5" customHeight="1">
      <c r="J660" s="50"/>
    </row>
    <row r="661" s="29" customFormat="1" ht="13.5" customHeight="1">
      <c r="J661" s="50"/>
    </row>
    <row r="662" s="29" customFormat="1" ht="13.5" customHeight="1">
      <c r="J662" s="50"/>
    </row>
    <row r="663" s="29" customFormat="1" ht="13.5" customHeight="1">
      <c r="J663" s="50"/>
    </row>
    <row r="664" s="29" customFormat="1" ht="13.5" customHeight="1">
      <c r="J664" s="50"/>
    </row>
    <row r="665" s="29" customFormat="1" ht="13.5" customHeight="1">
      <c r="J665" s="50"/>
    </row>
    <row r="666" s="29" customFormat="1" ht="13.5" customHeight="1">
      <c r="J666" s="50"/>
    </row>
    <row r="667" s="29" customFormat="1" ht="13.5" customHeight="1">
      <c r="J667" s="50"/>
    </row>
    <row r="668" s="29" customFormat="1" ht="13.5" customHeight="1">
      <c r="J668" s="50"/>
    </row>
    <row r="669" s="29" customFormat="1" ht="13.5" customHeight="1">
      <c r="J669" s="50"/>
    </row>
    <row r="670" s="29" customFormat="1" ht="13.5" customHeight="1">
      <c r="J670" s="50"/>
    </row>
    <row r="671" s="29" customFormat="1" ht="13.5" customHeight="1">
      <c r="J671" s="50"/>
    </row>
    <row r="672" s="29" customFormat="1" ht="13.5" customHeight="1">
      <c r="J672" s="50"/>
    </row>
    <row r="673" s="29" customFormat="1" ht="13.5" customHeight="1">
      <c r="J673" s="50"/>
    </row>
    <row r="674" s="29" customFormat="1" ht="13.5" customHeight="1">
      <c r="J674" s="50"/>
    </row>
    <row r="675" s="29" customFormat="1" ht="13.5" customHeight="1">
      <c r="J675" s="50"/>
    </row>
    <row r="676" s="29" customFormat="1" ht="13.5" customHeight="1">
      <c r="J676" s="50"/>
    </row>
    <row r="677" s="29" customFormat="1" ht="13.5" customHeight="1">
      <c r="J677" s="50"/>
    </row>
    <row r="678" s="29" customFormat="1" ht="13.5" customHeight="1">
      <c r="J678" s="50"/>
    </row>
    <row r="679" s="29" customFormat="1" ht="13.5" customHeight="1">
      <c r="J679" s="50"/>
    </row>
    <row r="680" s="29" customFormat="1" ht="13.5" customHeight="1">
      <c r="J680" s="50"/>
    </row>
    <row r="681" s="29" customFormat="1" ht="13.5" customHeight="1">
      <c r="J681" s="50"/>
    </row>
    <row r="682" s="29" customFormat="1" ht="13.5" customHeight="1">
      <c r="J682" s="50"/>
    </row>
    <row r="683" s="29" customFormat="1" ht="13.5" customHeight="1">
      <c r="J683" s="50"/>
    </row>
    <row r="684" s="29" customFormat="1" ht="13.5" customHeight="1">
      <c r="J684" s="50"/>
    </row>
    <row r="685" s="29" customFormat="1" ht="13.5" customHeight="1">
      <c r="J685" s="50"/>
    </row>
    <row r="686" s="29" customFormat="1" ht="13.5" customHeight="1">
      <c r="J686" s="50"/>
    </row>
    <row r="687" s="29" customFormat="1" ht="13.5" customHeight="1">
      <c r="J687" s="50"/>
    </row>
    <row r="688" s="29" customFormat="1" ht="13.5" customHeight="1">
      <c r="J688" s="50"/>
    </row>
    <row r="689" s="29" customFormat="1" ht="13.5" customHeight="1">
      <c r="J689" s="50"/>
    </row>
    <row r="690" s="29" customFormat="1" ht="13.5" customHeight="1">
      <c r="J690" s="50"/>
    </row>
    <row r="691" s="29" customFormat="1" ht="13.5" customHeight="1">
      <c r="J691" s="50"/>
    </row>
    <row r="692" s="29" customFormat="1" ht="13.5" customHeight="1">
      <c r="J692" s="50"/>
    </row>
    <row r="693" s="29" customFormat="1" ht="13.5" customHeight="1">
      <c r="J693" s="50"/>
    </row>
    <row r="694" s="29" customFormat="1" ht="13.5" customHeight="1">
      <c r="J694" s="50"/>
    </row>
    <row r="695" s="29" customFormat="1" ht="13.5" customHeight="1">
      <c r="J695" s="50"/>
    </row>
    <row r="696" s="29" customFormat="1" ht="13.5" customHeight="1">
      <c r="J696" s="50"/>
    </row>
    <row r="697" s="29" customFormat="1" ht="13.5" customHeight="1">
      <c r="J697" s="50"/>
    </row>
    <row r="698" s="29" customFormat="1" ht="13.5" customHeight="1">
      <c r="J698" s="50"/>
    </row>
    <row r="699" s="29" customFormat="1" ht="13.5" customHeight="1">
      <c r="J699" s="50"/>
    </row>
    <row r="700" s="29" customFormat="1" ht="13.5" customHeight="1">
      <c r="J700" s="50"/>
    </row>
    <row r="701" s="29" customFormat="1" ht="13.5" customHeight="1">
      <c r="J701" s="50"/>
    </row>
    <row r="702" s="29" customFormat="1" ht="13.5" customHeight="1">
      <c r="J702" s="50"/>
    </row>
    <row r="703" s="29" customFormat="1" ht="13.5" customHeight="1">
      <c r="J703" s="50"/>
    </row>
    <row r="704" s="29" customFormat="1" ht="13.5" customHeight="1">
      <c r="J704" s="50"/>
    </row>
    <row r="705" s="29" customFormat="1" ht="13.5" customHeight="1">
      <c r="J705" s="50"/>
    </row>
    <row r="706" s="29" customFormat="1" ht="13.5" customHeight="1">
      <c r="J706" s="50"/>
    </row>
    <row r="707" s="29" customFormat="1" ht="13.5" customHeight="1">
      <c r="J707" s="50"/>
    </row>
    <row r="708" s="29" customFormat="1" ht="13.5" customHeight="1">
      <c r="J708" s="50"/>
    </row>
    <row r="709" s="29" customFormat="1" ht="13.5" customHeight="1">
      <c r="J709" s="50"/>
    </row>
    <row r="710" s="29" customFormat="1" ht="13.5" customHeight="1">
      <c r="J710" s="50"/>
    </row>
    <row r="711" s="29" customFormat="1" ht="13.5" customHeight="1">
      <c r="J711" s="50"/>
    </row>
    <row r="712" s="29" customFormat="1" ht="13.5" customHeight="1">
      <c r="J712" s="50"/>
    </row>
    <row r="713" s="29" customFormat="1" ht="13.5" customHeight="1">
      <c r="J713" s="50"/>
    </row>
    <row r="714" s="29" customFormat="1" ht="13.5" customHeight="1">
      <c r="J714" s="50"/>
    </row>
    <row r="715" s="29" customFormat="1" ht="13.5" customHeight="1">
      <c r="J715" s="50"/>
    </row>
    <row r="716" s="29" customFormat="1" ht="13.5" customHeight="1">
      <c r="J716" s="50"/>
    </row>
    <row r="717" s="29" customFormat="1" ht="13.5" customHeight="1">
      <c r="J717" s="50"/>
    </row>
    <row r="718" s="29" customFormat="1" ht="13.5" customHeight="1">
      <c r="J718" s="50"/>
    </row>
    <row r="719" s="29" customFormat="1" ht="13.5" customHeight="1">
      <c r="J719" s="50"/>
    </row>
    <row r="720" s="29" customFormat="1" ht="13.5" customHeight="1">
      <c r="J720" s="50"/>
    </row>
    <row r="721" s="29" customFormat="1" ht="13.5" customHeight="1">
      <c r="J721" s="50"/>
    </row>
    <row r="722" s="29" customFormat="1" ht="13.5" customHeight="1">
      <c r="J722" s="50"/>
    </row>
    <row r="723" s="29" customFormat="1" ht="13.5" customHeight="1">
      <c r="J723" s="50"/>
    </row>
    <row r="724" s="29" customFormat="1" ht="13.5" customHeight="1">
      <c r="J724" s="50"/>
    </row>
    <row r="725" s="29" customFormat="1" ht="13.5" customHeight="1">
      <c r="J725" s="50"/>
    </row>
    <row r="726" s="29" customFormat="1" ht="13.5" customHeight="1">
      <c r="J726" s="50"/>
    </row>
    <row r="727" s="29" customFormat="1" ht="13.5" customHeight="1">
      <c r="J727" s="50"/>
    </row>
    <row r="728" s="29" customFormat="1" ht="13.5" customHeight="1">
      <c r="J728" s="50"/>
    </row>
    <row r="729" s="29" customFormat="1" ht="13.5" customHeight="1">
      <c r="J729" s="50"/>
    </row>
    <row r="730" s="29" customFormat="1" ht="13.5" customHeight="1">
      <c r="J730" s="50"/>
    </row>
    <row r="731" s="29" customFormat="1" ht="13.5" customHeight="1">
      <c r="J731" s="50"/>
    </row>
    <row r="732" s="29" customFormat="1" ht="13.5" customHeight="1">
      <c r="J732" s="50"/>
    </row>
    <row r="733" s="29" customFormat="1" ht="13.5" customHeight="1">
      <c r="J733" s="50"/>
    </row>
    <row r="734" s="29" customFormat="1" ht="13.5" customHeight="1">
      <c r="J734" s="50"/>
    </row>
    <row r="735" s="29" customFormat="1" ht="13.5" customHeight="1">
      <c r="J735" s="50"/>
    </row>
    <row r="736" s="29" customFormat="1" ht="13.5" customHeight="1">
      <c r="J736" s="50"/>
    </row>
    <row r="737" s="29" customFormat="1" ht="13.5" customHeight="1">
      <c r="J737" s="50"/>
    </row>
    <row r="738" s="29" customFormat="1" ht="13.5" customHeight="1">
      <c r="J738" s="50"/>
    </row>
    <row r="739" s="29" customFormat="1" ht="13.5" customHeight="1">
      <c r="J739" s="50"/>
    </row>
    <row r="740" s="29" customFormat="1" ht="13.5" customHeight="1">
      <c r="J740" s="50"/>
    </row>
    <row r="741" s="29" customFormat="1" ht="13.5" customHeight="1">
      <c r="J741" s="50"/>
    </row>
    <row r="742" s="29" customFormat="1" ht="13.5" customHeight="1">
      <c r="J742" s="50"/>
    </row>
    <row r="743" s="29" customFormat="1" ht="13.5" customHeight="1">
      <c r="J743" s="50"/>
    </row>
    <row r="744" s="29" customFormat="1" ht="13.5" customHeight="1">
      <c r="J744" s="50"/>
    </row>
    <row r="745" s="29" customFormat="1" ht="13.5" customHeight="1">
      <c r="J745" s="50"/>
    </row>
    <row r="746" s="29" customFormat="1" ht="13.5" customHeight="1">
      <c r="J746" s="50"/>
    </row>
    <row r="747" s="29" customFormat="1" ht="13.5" customHeight="1">
      <c r="J747" s="50"/>
    </row>
    <row r="748" s="29" customFormat="1" ht="13.5" customHeight="1">
      <c r="J748" s="50"/>
    </row>
    <row r="749" s="29" customFormat="1" ht="13.5" customHeight="1">
      <c r="J749" s="50"/>
    </row>
    <row r="750" s="29" customFormat="1" ht="13.5" customHeight="1">
      <c r="J750" s="50"/>
    </row>
    <row r="751" s="29" customFormat="1" ht="13.5" customHeight="1">
      <c r="J751" s="50"/>
    </row>
    <row r="752" s="29" customFormat="1" ht="13.5" customHeight="1">
      <c r="J752" s="50"/>
    </row>
    <row r="753" s="29" customFormat="1" ht="13.5" customHeight="1">
      <c r="J753" s="50"/>
    </row>
    <row r="754" s="29" customFormat="1" ht="13.5" customHeight="1">
      <c r="J754" s="50"/>
    </row>
    <row r="755" s="29" customFormat="1" ht="13.5" customHeight="1">
      <c r="J755" s="50"/>
    </row>
    <row r="756" s="29" customFormat="1" ht="13.5" customHeight="1">
      <c r="J756" s="50"/>
    </row>
    <row r="757" s="29" customFormat="1" ht="13.5" customHeight="1">
      <c r="J757" s="50"/>
    </row>
    <row r="758" s="29" customFormat="1" ht="13.5" customHeight="1">
      <c r="J758" s="50"/>
    </row>
    <row r="759" s="29" customFormat="1" ht="13.5" customHeight="1">
      <c r="J759" s="50"/>
    </row>
    <row r="760" s="29" customFormat="1" ht="13.5" customHeight="1">
      <c r="J760" s="50"/>
    </row>
    <row r="761" s="29" customFormat="1" ht="13.5" customHeight="1">
      <c r="J761" s="50"/>
    </row>
    <row r="762" s="29" customFormat="1" ht="13.5" customHeight="1">
      <c r="J762" s="50"/>
    </row>
    <row r="763" s="29" customFormat="1" ht="13.5" customHeight="1">
      <c r="J763" s="50"/>
    </row>
    <row r="764" s="29" customFormat="1" ht="13.5" customHeight="1">
      <c r="J764" s="50"/>
    </row>
    <row r="765" s="29" customFormat="1" ht="13.5" customHeight="1">
      <c r="J765" s="50"/>
    </row>
    <row r="766" s="29" customFormat="1" ht="13.5" customHeight="1">
      <c r="J766" s="50"/>
    </row>
    <row r="767" s="29" customFormat="1" ht="13.5" customHeight="1">
      <c r="J767" s="50"/>
    </row>
    <row r="768" s="29" customFormat="1" ht="13.5" customHeight="1">
      <c r="J768" s="50"/>
    </row>
    <row r="769" s="29" customFormat="1" ht="13.5" customHeight="1">
      <c r="J769" s="50"/>
    </row>
    <row r="770" s="29" customFormat="1" ht="13.5" customHeight="1">
      <c r="J770" s="50"/>
    </row>
    <row r="771" s="29" customFormat="1" ht="13.5" customHeight="1">
      <c r="J771" s="50"/>
    </row>
    <row r="772" s="29" customFormat="1" ht="13.5" customHeight="1">
      <c r="J772" s="50"/>
    </row>
    <row r="773" s="29" customFormat="1" ht="13.5" customHeight="1">
      <c r="J773" s="50"/>
    </row>
    <row r="774" s="29" customFormat="1" ht="13.5" customHeight="1">
      <c r="J774" s="50"/>
    </row>
    <row r="775" s="29" customFormat="1" ht="13.5" customHeight="1">
      <c r="J775" s="50"/>
    </row>
    <row r="776" s="29" customFormat="1" ht="13.5" customHeight="1">
      <c r="J776" s="50"/>
    </row>
    <row r="777" s="29" customFormat="1" ht="13.5" customHeight="1">
      <c r="J777" s="50"/>
    </row>
    <row r="778" s="29" customFormat="1" ht="13.5" customHeight="1">
      <c r="J778" s="50"/>
    </row>
    <row r="779" s="29" customFormat="1" ht="13.5" customHeight="1">
      <c r="J779" s="50"/>
    </row>
    <row r="780" s="29" customFormat="1" ht="13.5" customHeight="1">
      <c r="J780" s="50"/>
    </row>
    <row r="781" s="29" customFormat="1" ht="13.5" customHeight="1">
      <c r="J781" s="50"/>
    </row>
    <row r="782" s="29" customFormat="1" ht="13.5" customHeight="1">
      <c r="J782" s="50"/>
    </row>
    <row r="783" s="29" customFormat="1" ht="13.5" customHeight="1">
      <c r="J783" s="50"/>
    </row>
    <row r="784" s="29" customFormat="1" ht="13.5" customHeight="1">
      <c r="J784" s="50"/>
    </row>
    <row r="785" s="29" customFormat="1" ht="13.5" customHeight="1">
      <c r="J785" s="50"/>
    </row>
    <row r="786" s="29" customFormat="1" ht="13.5" customHeight="1">
      <c r="J786" s="50"/>
    </row>
    <row r="787" s="29" customFormat="1" ht="13.5" customHeight="1">
      <c r="J787" s="50"/>
    </row>
    <row r="788" s="29" customFormat="1" ht="13.5" customHeight="1">
      <c r="J788" s="50"/>
    </row>
    <row r="789" s="29" customFormat="1" ht="13.5" customHeight="1">
      <c r="J789" s="50"/>
    </row>
    <row r="790" s="29" customFormat="1" ht="13.5" customHeight="1">
      <c r="J790" s="50"/>
    </row>
    <row r="791" s="29" customFormat="1" ht="13.5" customHeight="1">
      <c r="J791" s="50"/>
    </row>
    <row r="792" s="29" customFormat="1" ht="13.5" customHeight="1">
      <c r="J792" s="50"/>
    </row>
    <row r="793" s="29" customFormat="1" ht="13.5" customHeight="1">
      <c r="J793" s="50"/>
    </row>
    <row r="794" s="29" customFormat="1" ht="13.5" customHeight="1">
      <c r="J794" s="50"/>
    </row>
    <row r="795" s="29" customFormat="1" ht="13.5" customHeight="1">
      <c r="J795" s="50"/>
    </row>
    <row r="796" s="29" customFormat="1" ht="13.5" customHeight="1">
      <c r="J796" s="50"/>
    </row>
    <row r="797" s="29" customFormat="1" ht="13.5" customHeight="1">
      <c r="J797" s="50"/>
    </row>
    <row r="798" s="29" customFormat="1" ht="13.5" customHeight="1">
      <c r="J798" s="50"/>
    </row>
    <row r="799" s="29" customFormat="1" ht="13.5" customHeight="1">
      <c r="J799" s="50"/>
    </row>
    <row r="800" s="29" customFormat="1" ht="13.5" customHeight="1">
      <c r="J800" s="50"/>
    </row>
    <row r="801" s="29" customFormat="1" ht="13.5" customHeight="1">
      <c r="J801" s="50"/>
    </row>
    <row r="802" s="29" customFormat="1" ht="13.5" customHeight="1">
      <c r="J802" s="50"/>
    </row>
    <row r="803" s="29" customFormat="1" ht="13.5" customHeight="1">
      <c r="J803" s="50"/>
    </row>
    <row r="804" s="29" customFormat="1" ht="13.5" customHeight="1">
      <c r="J804" s="50"/>
    </row>
    <row r="805" s="29" customFormat="1" ht="13.5" customHeight="1">
      <c r="J805" s="50"/>
    </row>
    <row r="806" s="29" customFormat="1" ht="13.5" customHeight="1">
      <c r="J806" s="50"/>
    </row>
    <row r="807" s="29" customFormat="1" ht="13.5" customHeight="1">
      <c r="J807" s="50"/>
    </row>
    <row r="808" s="29" customFormat="1" ht="13.5" customHeight="1">
      <c r="J808" s="50"/>
    </row>
    <row r="809" s="29" customFormat="1" ht="13.5" customHeight="1">
      <c r="J809" s="50"/>
    </row>
    <row r="810" s="29" customFormat="1" ht="13.5" customHeight="1">
      <c r="J810" s="50"/>
    </row>
    <row r="811" s="29" customFormat="1" ht="13.5" customHeight="1">
      <c r="J811" s="50"/>
    </row>
    <row r="812" s="29" customFormat="1" ht="13.5" customHeight="1">
      <c r="J812" s="50"/>
    </row>
    <row r="813" s="29" customFormat="1" ht="13.5" customHeight="1">
      <c r="J813" s="50"/>
    </row>
    <row r="814" s="29" customFormat="1" ht="13.5" customHeight="1">
      <c r="J814" s="50"/>
    </row>
    <row r="815" s="29" customFormat="1" ht="13.5" customHeight="1">
      <c r="J815" s="50"/>
    </row>
    <row r="816" s="29" customFormat="1" ht="13.5" customHeight="1">
      <c r="J816" s="50"/>
    </row>
    <row r="817" s="29" customFormat="1" ht="13.5" customHeight="1">
      <c r="J817" s="50"/>
    </row>
    <row r="818" s="29" customFormat="1" ht="13.5" customHeight="1">
      <c r="J818" s="50"/>
    </row>
    <row r="819" s="29" customFormat="1" ht="13.5" customHeight="1">
      <c r="J819" s="50"/>
    </row>
    <row r="820" s="29" customFormat="1" ht="13.5" customHeight="1">
      <c r="J820" s="50"/>
    </row>
    <row r="821" s="29" customFormat="1" ht="13.5" customHeight="1">
      <c r="J821" s="50"/>
    </row>
    <row r="822" s="29" customFormat="1" ht="13.5" customHeight="1">
      <c r="J822" s="50"/>
    </row>
    <row r="823" s="29" customFormat="1" ht="13.5" customHeight="1">
      <c r="J823" s="50"/>
    </row>
    <row r="824" s="29" customFormat="1" ht="13.5" customHeight="1">
      <c r="J824" s="50"/>
    </row>
    <row r="825" s="29" customFormat="1" ht="13.5" customHeight="1">
      <c r="J825" s="50"/>
    </row>
    <row r="826" s="29" customFormat="1" ht="13.5" customHeight="1">
      <c r="J826" s="50"/>
    </row>
    <row r="827" s="29" customFormat="1" ht="13.5" customHeight="1">
      <c r="J827" s="50"/>
    </row>
    <row r="828" s="29" customFormat="1" ht="13.5" customHeight="1">
      <c r="J828" s="50"/>
    </row>
    <row r="829" s="29" customFormat="1" ht="13.5" customHeight="1">
      <c r="J829" s="50"/>
    </row>
    <row r="830" s="29" customFormat="1" ht="13.5" customHeight="1">
      <c r="J830" s="50"/>
    </row>
    <row r="831" s="29" customFormat="1" ht="13.5" customHeight="1">
      <c r="J831" s="50"/>
    </row>
    <row r="832" s="29" customFormat="1" ht="13.5" customHeight="1">
      <c r="J832" s="50"/>
    </row>
    <row r="833" s="29" customFormat="1" ht="13.5" customHeight="1">
      <c r="J833" s="50"/>
    </row>
    <row r="834" s="29" customFormat="1" ht="13.5" customHeight="1">
      <c r="J834" s="50"/>
    </row>
    <row r="835" s="29" customFormat="1" ht="13.5" customHeight="1">
      <c r="J835" s="50"/>
    </row>
    <row r="836" s="29" customFormat="1" ht="13.5" customHeight="1">
      <c r="J836" s="50"/>
    </row>
    <row r="837" s="29" customFormat="1" ht="13.5" customHeight="1">
      <c r="J837" s="50"/>
    </row>
    <row r="838" s="29" customFormat="1" ht="13.5" customHeight="1">
      <c r="J838" s="50"/>
    </row>
    <row r="839" s="29" customFormat="1" ht="13.5" customHeight="1">
      <c r="J839" s="50"/>
    </row>
    <row r="840" s="29" customFormat="1" ht="13.5" customHeight="1">
      <c r="J840" s="50"/>
    </row>
    <row r="841" s="29" customFormat="1" ht="13.5" customHeight="1">
      <c r="J841" s="50"/>
    </row>
    <row r="842" s="29" customFormat="1" ht="13.5" customHeight="1">
      <c r="J842" s="50"/>
    </row>
    <row r="843" s="29" customFormat="1" ht="13.5" customHeight="1">
      <c r="J843" s="50"/>
    </row>
    <row r="844" s="29" customFormat="1" ht="13.5" customHeight="1">
      <c r="J844" s="50"/>
    </row>
    <row r="845" s="29" customFormat="1" ht="13.5" customHeight="1">
      <c r="J845" s="50"/>
    </row>
    <row r="846" s="29" customFormat="1" ht="13.5" customHeight="1">
      <c r="J846" s="50"/>
    </row>
    <row r="847" s="29" customFormat="1" ht="13.5" customHeight="1">
      <c r="J847" s="50"/>
    </row>
    <row r="848" s="29" customFormat="1" ht="13.5" customHeight="1">
      <c r="J848" s="50"/>
    </row>
    <row r="849" s="29" customFormat="1" ht="13.5" customHeight="1">
      <c r="J849" s="50"/>
    </row>
    <row r="850" s="29" customFormat="1" ht="13.5" customHeight="1">
      <c r="J850" s="50"/>
    </row>
    <row r="851" s="29" customFormat="1" ht="13.5" customHeight="1">
      <c r="J851" s="50"/>
    </row>
    <row r="852" s="29" customFormat="1" ht="13.5" customHeight="1">
      <c r="J852" s="50"/>
    </row>
    <row r="853" s="29" customFormat="1" ht="13.5" customHeight="1">
      <c r="J853" s="50"/>
    </row>
    <row r="854" s="29" customFormat="1" ht="13.5" customHeight="1">
      <c r="J854" s="50"/>
    </row>
    <row r="855" s="29" customFormat="1" ht="13.5" customHeight="1">
      <c r="J855" s="50"/>
    </row>
    <row r="856" s="29" customFormat="1" ht="13.5" customHeight="1">
      <c r="J856" s="50"/>
    </row>
    <row r="857" s="29" customFormat="1" ht="13.5" customHeight="1">
      <c r="J857" s="50"/>
    </row>
    <row r="858" s="29" customFormat="1" ht="13.5" customHeight="1">
      <c r="J858" s="50"/>
    </row>
    <row r="859" s="29" customFormat="1" ht="13.5" customHeight="1">
      <c r="J859" s="50"/>
    </row>
    <row r="860" s="29" customFormat="1" ht="13.5" customHeight="1">
      <c r="J860" s="50"/>
    </row>
    <row r="861" s="29" customFormat="1" ht="13.5" customHeight="1">
      <c r="J861" s="50"/>
    </row>
    <row r="862" s="29" customFormat="1" ht="13.5" customHeight="1">
      <c r="J862" s="50"/>
    </row>
    <row r="863" s="29" customFormat="1" ht="13.5" customHeight="1">
      <c r="J863" s="50"/>
    </row>
    <row r="864" s="29" customFormat="1" ht="13.5" customHeight="1">
      <c r="J864" s="50"/>
    </row>
    <row r="865" s="29" customFormat="1" ht="13.5" customHeight="1">
      <c r="J865" s="50"/>
    </row>
    <row r="866" s="29" customFormat="1" ht="13.5" customHeight="1">
      <c r="J866" s="50"/>
    </row>
    <row r="867" s="29" customFormat="1" ht="13.5" customHeight="1">
      <c r="J867" s="50"/>
    </row>
    <row r="868" s="29" customFormat="1" ht="13.5" customHeight="1">
      <c r="J868" s="50"/>
    </row>
    <row r="869" s="29" customFormat="1" ht="13.5" customHeight="1">
      <c r="J869" s="50"/>
    </row>
    <row r="870" s="29" customFormat="1" ht="13.5" customHeight="1">
      <c r="J870" s="50"/>
    </row>
    <row r="871" s="29" customFormat="1" ht="13.5" customHeight="1">
      <c r="J871" s="50"/>
    </row>
    <row r="872" s="29" customFormat="1" ht="13.5" customHeight="1">
      <c r="J872" s="50"/>
    </row>
    <row r="873" s="29" customFormat="1" ht="13.5" customHeight="1">
      <c r="J873" s="50"/>
    </row>
    <row r="874" s="29" customFormat="1" ht="13.5" customHeight="1">
      <c r="J874" s="50"/>
    </row>
    <row r="875" s="29" customFormat="1" ht="13.5" customHeight="1">
      <c r="J875" s="50"/>
    </row>
    <row r="876" s="29" customFormat="1" ht="13.5" customHeight="1">
      <c r="J876" s="50"/>
    </row>
    <row r="877" s="29" customFormat="1" ht="13.5" customHeight="1">
      <c r="J877" s="50"/>
    </row>
    <row r="878" s="29" customFormat="1" ht="13.5" customHeight="1">
      <c r="J878" s="50"/>
    </row>
    <row r="879" s="29" customFormat="1" ht="13.5" customHeight="1">
      <c r="J879" s="50"/>
    </row>
    <row r="880" s="29" customFormat="1" ht="13.5" customHeight="1">
      <c r="J880" s="50"/>
    </row>
    <row r="881" s="29" customFormat="1" ht="13.5" customHeight="1">
      <c r="J881" s="50"/>
    </row>
    <row r="882" s="29" customFormat="1" ht="13.5" customHeight="1">
      <c r="J882" s="50"/>
    </row>
    <row r="883" s="29" customFormat="1" ht="13.5" customHeight="1">
      <c r="J883" s="50"/>
    </row>
    <row r="884" s="29" customFormat="1" ht="13.5" customHeight="1">
      <c r="J884" s="50"/>
    </row>
    <row r="885" s="29" customFormat="1" ht="13.5" customHeight="1">
      <c r="J885" s="50"/>
    </row>
    <row r="886" s="29" customFormat="1" ht="13.5" customHeight="1">
      <c r="J886" s="50"/>
    </row>
    <row r="887" s="29" customFormat="1" ht="13.5" customHeight="1">
      <c r="J887" s="50"/>
    </row>
    <row r="888" s="29" customFormat="1" ht="13.5" customHeight="1">
      <c r="J888" s="50"/>
    </row>
    <row r="889" s="29" customFormat="1" ht="13.5" customHeight="1">
      <c r="J889" s="50"/>
    </row>
    <row r="890" s="29" customFormat="1" ht="13.5" customHeight="1">
      <c r="J890" s="50"/>
    </row>
    <row r="891" s="29" customFormat="1" ht="13.5" customHeight="1">
      <c r="J891" s="50"/>
    </row>
    <row r="892" s="29" customFormat="1" ht="13.5" customHeight="1">
      <c r="J892" s="50"/>
    </row>
    <row r="893" s="29" customFormat="1" ht="13.5" customHeight="1">
      <c r="J893" s="50"/>
    </row>
    <row r="894" s="29" customFormat="1" ht="13.5" customHeight="1">
      <c r="J894" s="50"/>
    </row>
    <row r="895" s="29" customFormat="1" ht="13.5" customHeight="1">
      <c r="J895" s="50"/>
    </row>
    <row r="896" s="29" customFormat="1" ht="13.5" customHeight="1">
      <c r="J896" s="50"/>
    </row>
    <row r="897" s="29" customFormat="1" ht="13.5" customHeight="1">
      <c r="J897" s="50"/>
    </row>
    <row r="898" s="29" customFormat="1" ht="13.5" customHeight="1">
      <c r="J898" s="50"/>
    </row>
    <row r="899" s="29" customFormat="1" ht="13.5" customHeight="1">
      <c r="J899" s="50"/>
    </row>
    <row r="900" s="29" customFormat="1" ht="13.5" customHeight="1">
      <c r="J900" s="50"/>
    </row>
    <row r="901" s="29" customFormat="1" ht="13.5" customHeight="1">
      <c r="J901" s="50"/>
    </row>
    <row r="902" s="29" customFormat="1" ht="13.5" customHeight="1">
      <c r="J902" s="50"/>
    </row>
    <row r="903" s="29" customFormat="1" ht="13.5" customHeight="1">
      <c r="J903" s="50"/>
    </row>
    <row r="904" s="29" customFormat="1" ht="13.5" customHeight="1">
      <c r="J904" s="50"/>
    </row>
    <row r="905" s="29" customFormat="1" ht="13.5" customHeight="1">
      <c r="J905" s="50"/>
    </row>
    <row r="906" s="29" customFormat="1" ht="13.5" customHeight="1">
      <c r="J906" s="50"/>
    </row>
    <row r="907" s="29" customFormat="1" ht="13.5" customHeight="1">
      <c r="J907" s="50"/>
    </row>
    <row r="908" s="29" customFormat="1" ht="13.5" customHeight="1">
      <c r="J908" s="50"/>
    </row>
    <row r="909" s="29" customFormat="1" ht="13.5" customHeight="1">
      <c r="J909" s="50"/>
    </row>
    <row r="910" s="29" customFormat="1" ht="13.5" customHeight="1">
      <c r="J910" s="50"/>
    </row>
    <row r="911" s="29" customFormat="1" ht="13.5" customHeight="1">
      <c r="J911" s="50"/>
    </row>
    <row r="912" s="29" customFormat="1" ht="13.5" customHeight="1">
      <c r="J912" s="50"/>
    </row>
    <row r="913" s="29" customFormat="1" ht="13.5" customHeight="1">
      <c r="J913" s="50"/>
    </row>
    <row r="914" s="29" customFormat="1" ht="13.5" customHeight="1">
      <c r="J914" s="50"/>
    </row>
    <row r="915" s="29" customFormat="1" ht="13.5" customHeight="1">
      <c r="J915" s="50"/>
    </row>
    <row r="916" s="29" customFormat="1" ht="13.5" customHeight="1">
      <c r="J916" s="50"/>
    </row>
    <row r="917" s="29" customFormat="1" ht="13.5" customHeight="1">
      <c r="J917" s="50"/>
    </row>
    <row r="918" s="29" customFormat="1" ht="13.5" customHeight="1">
      <c r="J918" s="50"/>
    </row>
    <row r="919" s="29" customFormat="1" ht="13.5" customHeight="1">
      <c r="J919" s="50"/>
    </row>
    <row r="920" s="29" customFormat="1" ht="13.5" customHeight="1">
      <c r="J920" s="50"/>
    </row>
    <row r="921" s="29" customFormat="1" ht="13.5" customHeight="1">
      <c r="J921" s="50"/>
    </row>
    <row r="922" s="29" customFormat="1" ht="13.5" customHeight="1">
      <c r="J922" s="50"/>
    </row>
    <row r="923" s="29" customFormat="1" ht="13.5" customHeight="1">
      <c r="J923" s="50"/>
    </row>
    <row r="924" s="29" customFormat="1" ht="13.5" customHeight="1">
      <c r="J924" s="50"/>
    </row>
    <row r="925" s="29" customFormat="1" ht="13.5" customHeight="1">
      <c r="J925" s="50"/>
    </row>
    <row r="926" s="29" customFormat="1" ht="13.5" customHeight="1">
      <c r="J926" s="50"/>
    </row>
    <row r="927" s="29" customFormat="1" ht="13.5" customHeight="1">
      <c r="J927" s="50"/>
    </row>
    <row r="928" s="29" customFormat="1" ht="13.5" customHeight="1">
      <c r="J928" s="50"/>
    </row>
    <row r="929" s="29" customFormat="1" ht="13.5" customHeight="1">
      <c r="J929" s="50"/>
    </row>
    <row r="930" s="29" customFormat="1" ht="13.5" customHeight="1">
      <c r="J930" s="50"/>
    </row>
    <row r="931" s="29" customFormat="1" ht="13.5" customHeight="1">
      <c r="J931" s="50"/>
    </row>
    <row r="932" s="29" customFormat="1" ht="13.5" customHeight="1">
      <c r="J932" s="50"/>
    </row>
    <row r="933" s="29" customFormat="1" ht="13.5" customHeight="1">
      <c r="J933" s="50"/>
    </row>
    <row r="934" s="29" customFormat="1" ht="13.5" customHeight="1">
      <c r="J934" s="50"/>
    </row>
    <row r="935" s="29" customFormat="1" ht="13.5" customHeight="1">
      <c r="J935" s="50"/>
    </row>
    <row r="936" s="29" customFormat="1" ht="13.5" customHeight="1">
      <c r="J936" s="50"/>
    </row>
    <row r="937" s="29" customFormat="1" ht="13.5" customHeight="1">
      <c r="J937" s="50"/>
    </row>
    <row r="938" s="29" customFormat="1" ht="13.5" customHeight="1">
      <c r="J938" s="50"/>
    </row>
    <row r="939" s="29" customFormat="1" ht="13.5" customHeight="1">
      <c r="J939" s="50"/>
    </row>
    <row r="940" s="29" customFormat="1" ht="13.5" customHeight="1">
      <c r="J940" s="50"/>
    </row>
    <row r="941" s="29" customFormat="1" ht="13.5" customHeight="1">
      <c r="J941" s="50"/>
    </row>
    <row r="942" s="29" customFormat="1" ht="13.5" customHeight="1">
      <c r="J942" s="50"/>
    </row>
    <row r="943" s="29" customFormat="1" ht="13.5" customHeight="1">
      <c r="J943" s="50"/>
    </row>
    <row r="944" s="29" customFormat="1" ht="13.5" customHeight="1">
      <c r="J944" s="50"/>
    </row>
    <row r="945" s="29" customFormat="1" ht="13.5" customHeight="1">
      <c r="J945" s="50"/>
    </row>
    <row r="946" s="29" customFormat="1" ht="13.5" customHeight="1">
      <c r="J946" s="50"/>
    </row>
    <row r="947" s="29" customFormat="1" ht="13.5" customHeight="1">
      <c r="J947" s="50"/>
    </row>
    <row r="948" s="29" customFormat="1" ht="13.5" customHeight="1">
      <c r="J948" s="50"/>
    </row>
    <row r="949" s="29" customFormat="1" ht="13.5" customHeight="1">
      <c r="J949" s="50"/>
    </row>
    <row r="950" s="29" customFormat="1" ht="13.5" customHeight="1">
      <c r="J950" s="50"/>
    </row>
    <row r="951" s="29" customFormat="1" ht="13.5" customHeight="1">
      <c r="J951" s="50"/>
    </row>
    <row r="952" s="29" customFormat="1" ht="13.5" customHeight="1">
      <c r="J952" s="50"/>
    </row>
    <row r="953" s="29" customFormat="1" ht="13.5" customHeight="1">
      <c r="J953" s="50"/>
    </row>
    <row r="954" s="29" customFormat="1" ht="13.5" customHeight="1">
      <c r="J954" s="50"/>
    </row>
    <row r="955" s="29" customFormat="1" ht="13.5" customHeight="1">
      <c r="J955" s="50"/>
    </row>
    <row r="956" s="29" customFormat="1" ht="13.5" customHeight="1">
      <c r="J956" s="50"/>
    </row>
    <row r="957" s="29" customFormat="1" ht="13.5" customHeight="1">
      <c r="J957" s="50"/>
    </row>
    <row r="958" s="29" customFormat="1" ht="13.5" customHeight="1">
      <c r="J958" s="50"/>
    </row>
    <row r="959" s="29" customFormat="1" ht="13.5" customHeight="1">
      <c r="J959" s="50"/>
    </row>
    <row r="960" s="29" customFormat="1" ht="13.5" customHeight="1">
      <c r="J960" s="50"/>
    </row>
    <row r="961" s="29" customFormat="1" ht="13.5" customHeight="1">
      <c r="J961" s="50"/>
    </row>
    <row r="962" s="29" customFormat="1" ht="13.5" customHeight="1">
      <c r="J962" s="50"/>
    </row>
    <row r="963" s="29" customFormat="1" ht="13.5" customHeight="1">
      <c r="J963" s="50"/>
    </row>
    <row r="964" s="29" customFormat="1" ht="13.5" customHeight="1">
      <c r="J964" s="50"/>
    </row>
    <row r="965" s="29" customFormat="1" ht="13.5" customHeight="1">
      <c r="J965" s="50"/>
    </row>
    <row r="966" s="29" customFormat="1" ht="13.5" customHeight="1">
      <c r="J966" s="50"/>
    </row>
    <row r="967" s="29" customFormat="1" ht="13.5" customHeight="1">
      <c r="J967" s="50"/>
    </row>
    <row r="968" s="29" customFormat="1" ht="13.5" customHeight="1">
      <c r="J968" s="50"/>
    </row>
    <row r="969" s="29" customFormat="1" ht="13.5" customHeight="1">
      <c r="J969" s="50"/>
    </row>
    <row r="970" s="29" customFormat="1" ht="13.5" customHeight="1">
      <c r="J970" s="50"/>
    </row>
    <row r="971" s="29" customFormat="1" ht="13.5" customHeight="1">
      <c r="J971" s="50"/>
    </row>
    <row r="972" s="29" customFormat="1" ht="13.5" customHeight="1">
      <c r="J972" s="50"/>
    </row>
    <row r="973" s="29" customFormat="1" ht="13.5" customHeight="1">
      <c r="J973" s="50"/>
    </row>
    <row r="974" s="29" customFormat="1" ht="13.5" customHeight="1">
      <c r="J974" s="50"/>
    </row>
    <row r="975" s="29" customFormat="1" ht="13.5" customHeight="1">
      <c r="J975" s="50"/>
    </row>
    <row r="976" s="29" customFormat="1" ht="13.5" customHeight="1">
      <c r="J976" s="50"/>
    </row>
    <row r="977" s="29" customFormat="1" ht="13.5" customHeight="1">
      <c r="J977" s="50"/>
    </row>
    <row r="978" s="29" customFormat="1" ht="13.5" customHeight="1">
      <c r="J978" s="50"/>
    </row>
    <row r="979" s="29" customFormat="1" ht="13.5" customHeight="1">
      <c r="J979" s="50"/>
    </row>
    <row r="980" s="29" customFormat="1" ht="13.5" customHeight="1">
      <c r="J980" s="50"/>
    </row>
    <row r="981" s="29" customFormat="1" ht="13.5" customHeight="1">
      <c r="J981" s="50"/>
    </row>
    <row r="982" s="29" customFormat="1" ht="13.5" customHeight="1">
      <c r="J982" s="50"/>
    </row>
    <row r="983" s="29" customFormat="1" ht="13.5" customHeight="1">
      <c r="J983" s="50"/>
    </row>
    <row r="984" s="29" customFormat="1" ht="13.5" customHeight="1">
      <c r="J984" s="50"/>
    </row>
    <row r="985" s="29" customFormat="1" ht="13.5" customHeight="1">
      <c r="J985" s="50"/>
    </row>
    <row r="986" s="29" customFormat="1" ht="13.5" customHeight="1">
      <c r="J986" s="50"/>
    </row>
    <row r="987" s="29" customFormat="1" ht="13.5" customHeight="1">
      <c r="J987" s="50"/>
    </row>
    <row r="988" s="29" customFormat="1" ht="13.5" customHeight="1">
      <c r="J988" s="50"/>
    </row>
    <row r="989" s="29" customFormat="1" ht="13.5" customHeight="1">
      <c r="J989" s="50"/>
    </row>
    <row r="990" s="29" customFormat="1" ht="13.5" customHeight="1">
      <c r="J990" s="50"/>
    </row>
    <row r="991" s="29" customFormat="1" ht="13.5" customHeight="1">
      <c r="J991" s="50"/>
    </row>
    <row r="992" s="29" customFormat="1" ht="13.5" customHeight="1">
      <c r="J992" s="50"/>
    </row>
    <row r="993" s="29" customFormat="1" ht="13.5" customHeight="1">
      <c r="J993" s="50"/>
    </row>
    <row r="994" s="29" customFormat="1" ht="13.5" customHeight="1">
      <c r="J994" s="50"/>
    </row>
    <row r="995" s="29" customFormat="1" ht="13.5" customHeight="1">
      <c r="J995" s="50"/>
    </row>
    <row r="996" s="29" customFormat="1" ht="13.5" customHeight="1">
      <c r="J996" s="50"/>
    </row>
    <row r="997" s="29" customFormat="1" ht="13.5" customHeight="1">
      <c r="J997" s="50"/>
    </row>
    <row r="998" s="29" customFormat="1" ht="13.5" customHeight="1">
      <c r="J998" s="50"/>
    </row>
    <row r="999" s="29" customFormat="1" ht="13.5" customHeight="1">
      <c r="J999" s="50"/>
    </row>
    <row r="1000" s="29" customFormat="1" ht="13.5" customHeight="1">
      <c r="J1000" s="50"/>
    </row>
    <row r="1001" s="29" customFormat="1" ht="13.5" customHeight="1">
      <c r="J1001" s="50"/>
    </row>
    <row r="1002" s="29" customFormat="1" ht="13.5" customHeight="1">
      <c r="J1002" s="50"/>
    </row>
    <row r="1003" s="29" customFormat="1" ht="13.5" customHeight="1">
      <c r="J1003" s="50"/>
    </row>
    <row r="1004" s="29" customFormat="1" ht="13.5" customHeight="1">
      <c r="J1004" s="50"/>
    </row>
    <row r="1005" s="29" customFormat="1" ht="13.5" customHeight="1">
      <c r="J1005" s="50"/>
    </row>
    <row r="1006" s="29" customFormat="1" ht="13.5" customHeight="1">
      <c r="J1006" s="50"/>
    </row>
    <row r="1007" s="29" customFormat="1" ht="13.5" customHeight="1">
      <c r="J1007" s="50"/>
    </row>
    <row r="1008" s="29" customFormat="1" ht="13.5" customHeight="1">
      <c r="J1008" s="50"/>
    </row>
    <row r="1009" s="29" customFormat="1" ht="13.5" customHeight="1">
      <c r="J1009" s="50"/>
    </row>
    <row r="1010" s="29" customFormat="1" ht="13.5" customHeight="1">
      <c r="J1010" s="50"/>
    </row>
    <row r="1011" s="29" customFormat="1" ht="13.5" customHeight="1">
      <c r="J1011" s="50"/>
    </row>
    <row r="1012" s="29" customFormat="1" ht="13.5" customHeight="1">
      <c r="J1012" s="50"/>
    </row>
    <row r="1013" s="29" customFormat="1" ht="13.5" customHeight="1">
      <c r="J1013" s="50"/>
    </row>
    <row r="1014" s="29" customFormat="1" ht="13.5" customHeight="1">
      <c r="J1014" s="50"/>
    </row>
    <row r="1015" s="29" customFormat="1" ht="13.5" customHeight="1">
      <c r="J1015" s="50"/>
    </row>
    <row r="1016" s="29" customFormat="1" ht="13.5" customHeight="1">
      <c r="J1016" s="50"/>
    </row>
    <row r="1017" s="29" customFormat="1" ht="13.5" customHeight="1">
      <c r="J1017" s="50"/>
    </row>
    <row r="1018" s="29" customFormat="1" ht="13.5" customHeight="1">
      <c r="J1018" s="50"/>
    </row>
    <row r="1019" s="29" customFormat="1" ht="13.5" customHeight="1">
      <c r="J1019" s="50"/>
    </row>
    <row r="1020" s="29" customFormat="1" ht="13.5" customHeight="1">
      <c r="J1020" s="50"/>
    </row>
    <row r="1021" s="29" customFormat="1" ht="13.5" customHeight="1">
      <c r="J1021" s="50"/>
    </row>
    <row r="1022" s="29" customFormat="1" ht="13.5" customHeight="1">
      <c r="J1022" s="50"/>
    </row>
    <row r="1023" s="29" customFormat="1" ht="13.5" customHeight="1">
      <c r="J1023" s="50"/>
    </row>
    <row r="1024" s="29" customFormat="1" ht="13.5" customHeight="1">
      <c r="J1024" s="50"/>
    </row>
    <row r="1025" s="29" customFormat="1" ht="13.5" customHeight="1">
      <c r="J1025" s="50"/>
    </row>
    <row r="1026" s="29" customFormat="1" ht="13.5" customHeight="1">
      <c r="J1026" s="50"/>
    </row>
    <row r="1027" s="29" customFormat="1" ht="13.5" customHeight="1">
      <c r="J1027" s="50"/>
    </row>
    <row r="1028" s="29" customFormat="1" ht="13.5" customHeight="1">
      <c r="J1028" s="50"/>
    </row>
    <row r="1029" s="29" customFormat="1" ht="13.5" customHeight="1">
      <c r="J1029" s="50"/>
    </row>
    <row r="1030" s="29" customFormat="1" ht="13.5" customHeight="1">
      <c r="J1030" s="50"/>
    </row>
    <row r="1031" s="29" customFormat="1" ht="13.5" customHeight="1">
      <c r="J1031" s="50"/>
    </row>
    <row r="1032" s="29" customFormat="1" ht="13.5" customHeight="1">
      <c r="J1032" s="50"/>
    </row>
    <row r="1033" s="29" customFormat="1" ht="13.5" customHeight="1">
      <c r="J1033" s="50"/>
    </row>
    <row r="1034" s="29" customFormat="1" ht="13.5" customHeight="1">
      <c r="J1034" s="50"/>
    </row>
    <row r="1035" s="29" customFormat="1" ht="13.5" customHeight="1">
      <c r="J1035" s="50"/>
    </row>
    <row r="1036" s="29" customFormat="1" ht="13.5" customHeight="1">
      <c r="J1036" s="50"/>
    </row>
    <row r="1037" s="29" customFormat="1" ht="13.5" customHeight="1">
      <c r="J1037" s="50"/>
    </row>
    <row r="1038" s="29" customFormat="1" ht="13.5" customHeight="1">
      <c r="J1038" s="50"/>
    </row>
    <row r="1039" s="29" customFormat="1" ht="13.5" customHeight="1">
      <c r="J1039" s="50"/>
    </row>
    <row r="1040" s="29" customFormat="1" ht="13.5" customHeight="1">
      <c r="J1040" s="50"/>
    </row>
    <row r="1041" s="29" customFormat="1" ht="13.5" customHeight="1">
      <c r="J1041" s="50"/>
    </row>
    <row r="1042" s="29" customFormat="1" ht="13.5" customHeight="1">
      <c r="J1042" s="50"/>
    </row>
    <row r="1043" s="29" customFormat="1" ht="13.5" customHeight="1">
      <c r="J1043" s="50"/>
    </row>
    <row r="1044" s="29" customFormat="1" ht="13.5" customHeight="1">
      <c r="J1044" s="50"/>
    </row>
    <row r="1045" s="29" customFormat="1" ht="13.5" customHeight="1">
      <c r="J1045" s="50"/>
    </row>
    <row r="1046" s="29" customFormat="1" ht="13.5" customHeight="1">
      <c r="J1046" s="50"/>
    </row>
    <row r="1047" s="29" customFormat="1" ht="13.5" customHeight="1">
      <c r="J1047" s="50"/>
    </row>
    <row r="1048" s="29" customFormat="1" ht="13.5" customHeight="1">
      <c r="J1048" s="50"/>
    </row>
    <row r="1049" s="29" customFormat="1" ht="13.5" customHeight="1">
      <c r="J1049" s="50"/>
    </row>
    <row r="1050" s="29" customFormat="1" ht="13.5" customHeight="1">
      <c r="J1050" s="50"/>
    </row>
    <row r="1051" s="29" customFormat="1" ht="13.5" customHeight="1">
      <c r="J1051" s="50"/>
    </row>
    <row r="1052" s="29" customFormat="1" ht="13.5" customHeight="1">
      <c r="J1052" s="50"/>
    </row>
    <row r="1053" s="29" customFormat="1" ht="13.5" customHeight="1">
      <c r="J1053" s="50"/>
    </row>
    <row r="1054" s="29" customFormat="1" ht="13.5" customHeight="1">
      <c r="J1054" s="50"/>
    </row>
    <row r="1055" s="29" customFormat="1" ht="13.5" customHeight="1">
      <c r="J1055" s="50"/>
    </row>
    <row r="1056" s="29" customFormat="1" ht="13.5" customHeight="1">
      <c r="J1056" s="50"/>
    </row>
    <row r="1057" s="29" customFormat="1" ht="13.5" customHeight="1">
      <c r="J1057" s="50"/>
    </row>
    <row r="1058" s="29" customFormat="1" ht="13.5" customHeight="1">
      <c r="J1058" s="50"/>
    </row>
    <row r="1059" s="29" customFormat="1" ht="13.5" customHeight="1">
      <c r="J1059" s="50"/>
    </row>
    <row r="1060" s="29" customFormat="1" ht="13.5" customHeight="1">
      <c r="J1060" s="50"/>
    </row>
    <row r="1061" s="29" customFormat="1" ht="13.5" customHeight="1">
      <c r="J1061" s="50"/>
    </row>
    <row r="1062" s="29" customFormat="1" ht="13.5" customHeight="1">
      <c r="J1062" s="50"/>
    </row>
    <row r="1063" s="29" customFormat="1" ht="13.5" customHeight="1">
      <c r="J1063" s="50"/>
    </row>
    <row r="1064" s="29" customFormat="1" ht="13.5" customHeight="1">
      <c r="J1064" s="50"/>
    </row>
    <row r="1065" s="29" customFormat="1" ht="13.5" customHeight="1">
      <c r="J1065" s="50"/>
    </row>
    <row r="1066" s="29" customFormat="1" ht="13.5" customHeight="1">
      <c r="J1066" s="50"/>
    </row>
    <row r="1067" s="29" customFormat="1" ht="13.5" customHeight="1">
      <c r="J1067" s="50"/>
    </row>
    <row r="1068" s="29" customFormat="1" ht="13.5" customHeight="1">
      <c r="J1068" s="50"/>
    </row>
    <row r="1069" s="29" customFormat="1" ht="13.5" customHeight="1">
      <c r="J1069" s="50"/>
    </row>
    <row r="1070" s="29" customFormat="1" ht="13.5" customHeight="1">
      <c r="J1070" s="50"/>
    </row>
    <row r="1071" s="29" customFormat="1" ht="13.5" customHeight="1">
      <c r="J1071" s="50"/>
    </row>
    <row r="1072" s="29" customFormat="1" ht="13.5" customHeight="1">
      <c r="J1072" s="50"/>
    </row>
    <row r="1073" s="29" customFormat="1" ht="13.5" customHeight="1">
      <c r="J1073" s="50"/>
    </row>
    <row r="1074" s="29" customFormat="1" ht="13.5" customHeight="1">
      <c r="J1074" s="50"/>
    </row>
    <row r="1075" s="29" customFormat="1" ht="13.5" customHeight="1">
      <c r="J1075" s="50"/>
    </row>
    <row r="1076" s="29" customFormat="1" ht="13.5" customHeight="1">
      <c r="J1076" s="50"/>
    </row>
    <row r="1077" s="29" customFormat="1" ht="13.5" customHeight="1">
      <c r="J1077" s="50"/>
    </row>
    <row r="1078" s="29" customFormat="1" ht="13.5" customHeight="1">
      <c r="J1078" s="50"/>
    </row>
    <row r="1079" s="29" customFormat="1" ht="13.5" customHeight="1">
      <c r="J1079" s="50"/>
    </row>
    <row r="1080" s="29" customFormat="1" ht="13.5" customHeight="1">
      <c r="J1080" s="50"/>
    </row>
    <row r="1081" s="29" customFormat="1" ht="13.5" customHeight="1">
      <c r="J1081" s="50"/>
    </row>
    <row r="1082" s="29" customFormat="1" ht="13.5" customHeight="1">
      <c r="J1082" s="50"/>
    </row>
    <row r="1083" s="29" customFormat="1" ht="13.5" customHeight="1">
      <c r="J1083" s="50"/>
    </row>
    <row r="1084" s="29" customFormat="1" ht="13.5" customHeight="1">
      <c r="J1084" s="50"/>
    </row>
    <row r="1085" s="29" customFormat="1" ht="13.5" customHeight="1">
      <c r="J1085" s="50"/>
    </row>
    <row r="1086" s="29" customFormat="1" ht="13.5" customHeight="1">
      <c r="J1086" s="50"/>
    </row>
    <row r="1087" s="29" customFormat="1" ht="13.5" customHeight="1">
      <c r="J1087" s="50"/>
    </row>
    <row r="1088" s="29" customFormat="1" ht="13.5" customHeight="1">
      <c r="J1088" s="50"/>
    </row>
    <row r="1089" s="29" customFormat="1" ht="13.5" customHeight="1">
      <c r="J1089" s="50"/>
    </row>
    <row r="1090" s="29" customFormat="1" ht="13.5" customHeight="1">
      <c r="J1090" s="50"/>
    </row>
    <row r="1091" s="29" customFormat="1" ht="13.5" customHeight="1">
      <c r="J1091" s="50"/>
    </row>
    <row r="1092" s="29" customFormat="1" ht="13.5" customHeight="1">
      <c r="J1092" s="50"/>
    </row>
    <row r="1093" s="29" customFormat="1" ht="13.5" customHeight="1">
      <c r="J1093" s="50"/>
    </row>
    <row r="1094" s="29" customFormat="1" ht="13.5" customHeight="1">
      <c r="J1094" s="50"/>
    </row>
    <row r="1095" s="29" customFormat="1" ht="13.5" customHeight="1">
      <c r="J1095" s="50"/>
    </row>
    <row r="1096" s="29" customFormat="1" ht="13.5" customHeight="1">
      <c r="J1096" s="50"/>
    </row>
    <row r="1097" s="29" customFormat="1" ht="13.5" customHeight="1">
      <c r="J1097" s="50"/>
    </row>
    <row r="1098" s="29" customFormat="1" ht="13.5" customHeight="1">
      <c r="J1098" s="50"/>
    </row>
    <row r="1099" s="29" customFormat="1" ht="13.5" customHeight="1">
      <c r="J1099" s="50"/>
    </row>
    <row r="1100" s="29" customFormat="1" ht="13.5" customHeight="1">
      <c r="J1100" s="50"/>
    </row>
    <row r="1101" s="29" customFormat="1" ht="13.5" customHeight="1">
      <c r="J1101" s="50"/>
    </row>
    <row r="1102" s="29" customFormat="1" ht="13.5" customHeight="1">
      <c r="J1102" s="50"/>
    </row>
    <row r="1103" s="29" customFormat="1" ht="13.5" customHeight="1">
      <c r="J1103" s="50"/>
    </row>
    <row r="1104" s="29" customFormat="1" ht="13.5" customHeight="1">
      <c r="J1104" s="50"/>
    </row>
    <row r="1105" s="29" customFormat="1" ht="13.5" customHeight="1">
      <c r="J1105" s="50"/>
    </row>
    <row r="1106" s="29" customFormat="1" ht="13.5" customHeight="1">
      <c r="J1106" s="50"/>
    </row>
    <row r="1107" s="29" customFormat="1" ht="13.5" customHeight="1">
      <c r="J1107" s="50"/>
    </row>
    <row r="1108" s="29" customFormat="1" ht="13.5" customHeight="1">
      <c r="J1108" s="50"/>
    </row>
    <row r="1109" s="29" customFormat="1" ht="13.5" customHeight="1">
      <c r="J1109" s="50"/>
    </row>
    <row r="1110" s="29" customFormat="1" ht="13.5" customHeight="1">
      <c r="J1110" s="50"/>
    </row>
    <row r="1111" s="29" customFormat="1" ht="13.5" customHeight="1">
      <c r="J1111" s="50"/>
    </row>
    <row r="1112" s="29" customFormat="1" ht="13.5" customHeight="1">
      <c r="J1112" s="50"/>
    </row>
    <row r="1113" s="29" customFormat="1" ht="13.5" customHeight="1">
      <c r="J1113" s="50"/>
    </row>
    <row r="1114" s="29" customFormat="1" ht="13.5" customHeight="1">
      <c r="J1114" s="50"/>
    </row>
    <row r="1115" s="29" customFormat="1" ht="13.5" customHeight="1">
      <c r="J1115" s="50"/>
    </row>
    <row r="1116" s="29" customFormat="1" ht="13.5" customHeight="1">
      <c r="J1116" s="50"/>
    </row>
    <row r="1117" s="29" customFormat="1" ht="13.5" customHeight="1">
      <c r="J1117" s="50"/>
    </row>
    <row r="1118" s="29" customFormat="1" ht="13.5" customHeight="1">
      <c r="J1118" s="50"/>
    </row>
    <row r="1119" s="29" customFormat="1" ht="13.5" customHeight="1">
      <c r="J1119" s="50"/>
    </row>
    <row r="1120" s="29" customFormat="1" ht="13.5" customHeight="1">
      <c r="J1120" s="50"/>
    </row>
    <row r="1121" s="29" customFormat="1" ht="13.5" customHeight="1">
      <c r="J1121" s="50"/>
    </row>
    <row r="1122" s="29" customFormat="1" ht="13.5" customHeight="1">
      <c r="J1122" s="50"/>
    </row>
    <row r="1123" s="29" customFormat="1" ht="13.5" customHeight="1">
      <c r="J1123" s="50"/>
    </row>
    <row r="1124" s="29" customFormat="1" ht="13.5" customHeight="1">
      <c r="J1124" s="50"/>
    </row>
    <row r="1125" s="29" customFormat="1" ht="13.5" customHeight="1">
      <c r="J1125" s="50"/>
    </row>
    <row r="1126" s="29" customFormat="1" ht="13.5" customHeight="1">
      <c r="J1126" s="50"/>
    </row>
    <row r="1127" s="29" customFormat="1" ht="13.5" customHeight="1">
      <c r="J1127" s="50"/>
    </row>
    <row r="1128" s="29" customFormat="1" ht="13.5" customHeight="1">
      <c r="J1128" s="50"/>
    </row>
    <row r="1129" s="29" customFormat="1" ht="13.5" customHeight="1">
      <c r="J1129" s="50"/>
    </row>
    <row r="1130" s="29" customFormat="1" ht="13.5" customHeight="1">
      <c r="J1130" s="50"/>
    </row>
    <row r="1131" s="29" customFormat="1" ht="13.5" customHeight="1">
      <c r="J1131" s="50"/>
    </row>
    <row r="1132" s="29" customFormat="1" ht="13.5" customHeight="1">
      <c r="J1132" s="50"/>
    </row>
    <row r="1133" s="29" customFormat="1" ht="13.5" customHeight="1">
      <c r="J1133" s="50"/>
    </row>
    <row r="1134" s="29" customFormat="1" ht="13.5" customHeight="1">
      <c r="J1134" s="50"/>
    </row>
    <row r="1135" s="29" customFormat="1" ht="13.5" customHeight="1">
      <c r="J1135" s="50"/>
    </row>
    <row r="1136" s="29" customFormat="1" ht="13.5" customHeight="1">
      <c r="J1136" s="50"/>
    </row>
    <row r="1137" s="29" customFormat="1" ht="13.5" customHeight="1">
      <c r="J1137" s="50"/>
    </row>
    <row r="1138" s="29" customFormat="1" ht="13.5" customHeight="1">
      <c r="J1138" s="50"/>
    </row>
    <row r="1139" s="29" customFormat="1" ht="13.5" customHeight="1">
      <c r="J1139" s="50"/>
    </row>
    <row r="1140" s="29" customFormat="1" ht="13.5" customHeight="1">
      <c r="J1140" s="50"/>
    </row>
    <row r="1141" s="29" customFormat="1" ht="13.5" customHeight="1">
      <c r="J1141" s="50"/>
    </row>
    <row r="1142" s="29" customFormat="1" ht="13.5" customHeight="1">
      <c r="J1142" s="50"/>
    </row>
    <row r="1143" s="29" customFormat="1" ht="13.5" customHeight="1">
      <c r="J1143" s="50"/>
    </row>
    <row r="1144" s="29" customFormat="1" ht="13.5" customHeight="1">
      <c r="J1144" s="50"/>
    </row>
    <row r="1145" s="29" customFormat="1" ht="13.5" customHeight="1">
      <c r="J1145" s="50"/>
    </row>
    <row r="1146" s="29" customFormat="1" ht="13.5" customHeight="1">
      <c r="J1146" s="50"/>
    </row>
    <row r="1147" s="29" customFormat="1" ht="13.5" customHeight="1">
      <c r="J1147" s="50"/>
    </row>
    <row r="1148" s="29" customFormat="1" ht="13.5" customHeight="1">
      <c r="J1148" s="50"/>
    </row>
    <row r="1149" s="29" customFormat="1" ht="13.5" customHeight="1">
      <c r="J1149" s="50"/>
    </row>
    <row r="1150" s="29" customFormat="1" ht="13.5" customHeight="1">
      <c r="J1150" s="50"/>
    </row>
    <row r="1151" s="29" customFormat="1" ht="13.5" customHeight="1">
      <c r="J1151" s="50"/>
    </row>
    <row r="1152" s="29" customFormat="1" ht="13.5" customHeight="1">
      <c r="J1152" s="50"/>
    </row>
    <row r="1153" s="29" customFormat="1" ht="13.5" customHeight="1">
      <c r="J1153" s="50"/>
    </row>
    <row r="1154" s="29" customFormat="1" ht="13.5" customHeight="1">
      <c r="J1154" s="50"/>
    </row>
    <row r="1155" s="29" customFormat="1" ht="13.5" customHeight="1">
      <c r="J1155" s="50"/>
    </row>
    <row r="1156" s="29" customFormat="1" ht="13.5" customHeight="1">
      <c r="J1156" s="50"/>
    </row>
    <row r="1157" s="29" customFormat="1" ht="13.5" customHeight="1">
      <c r="J1157" s="50"/>
    </row>
    <row r="1158" s="29" customFormat="1" ht="13.5" customHeight="1">
      <c r="J1158" s="50"/>
    </row>
    <row r="1159" s="29" customFormat="1" ht="13.5" customHeight="1">
      <c r="J1159" s="50"/>
    </row>
    <row r="1160" s="29" customFormat="1" ht="13.5" customHeight="1">
      <c r="J1160" s="50"/>
    </row>
    <row r="1161" s="29" customFormat="1" ht="13.5" customHeight="1">
      <c r="J1161" s="50"/>
    </row>
    <row r="1162" s="29" customFormat="1" ht="13.5" customHeight="1">
      <c r="J1162" s="50"/>
    </row>
    <row r="1163" s="29" customFormat="1" ht="13.5" customHeight="1">
      <c r="J1163" s="50"/>
    </row>
    <row r="1164" s="29" customFormat="1" ht="13.5" customHeight="1">
      <c r="J1164" s="50"/>
    </row>
    <row r="1165" s="29" customFormat="1" ht="13.5" customHeight="1">
      <c r="J1165" s="50"/>
    </row>
    <row r="1166" s="29" customFormat="1" ht="13.5" customHeight="1">
      <c r="J1166" s="50"/>
    </row>
    <row r="1167" s="29" customFormat="1" ht="13.5" customHeight="1">
      <c r="J1167" s="50"/>
    </row>
    <row r="1168" s="29" customFormat="1" ht="13.5" customHeight="1">
      <c r="J1168" s="50"/>
    </row>
    <row r="1169" s="29" customFormat="1" ht="13.5" customHeight="1">
      <c r="J1169" s="50"/>
    </row>
    <row r="1170" s="29" customFormat="1" ht="13.5" customHeight="1">
      <c r="J1170" s="50"/>
    </row>
    <row r="1171" s="29" customFormat="1" ht="13.5" customHeight="1">
      <c r="J1171" s="50"/>
    </row>
    <row r="1172" s="29" customFormat="1" ht="13.5" customHeight="1">
      <c r="J1172" s="50"/>
    </row>
    <row r="1173" s="29" customFormat="1" ht="13.5" customHeight="1">
      <c r="J1173" s="50"/>
    </row>
    <row r="1174" s="29" customFormat="1" ht="13.5" customHeight="1">
      <c r="J1174" s="50"/>
    </row>
    <row r="1175" s="29" customFormat="1" ht="13.5" customHeight="1">
      <c r="J1175" s="50"/>
    </row>
    <row r="1176" s="29" customFormat="1" ht="13.5" customHeight="1">
      <c r="J1176" s="50"/>
    </row>
    <row r="1177" s="29" customFormat="1" ht="13.5" customHeight="1">
      <c r="J1177" s="50"/>
    </row>
    <row r="1178" s="29" customFormat="1" ht="13.5" customHeight="1">
      <c r="J1178" s="50"/>
    </row>
    <row r="1179" s="29" customFormat="1" ht="13.5" customHeight="1">
      <c r="J1179" s="50"/>
    </row>
    <row r="1180" s="29" customFormat="1" ht="13.5" customHeight="1">
      <c r="J1180" s="50"/>
    </row>
    <row r="1181" s="29" customFormat="1" ht="13.5" customHeight="1">
      <c r="J1181" s="50"/>
    </row>
    <row r="1182" s="29" customFormat="1" ht="13.5" customHeight="1">
      <c r="J1182" s="50"/>
    </row>
    <row r="1183" s="29" customFormat="1" ht="13.5" customHeight="1">
      <c r="J1183" s="50"/>
    </row>
    <row r="1184" s="29" customFormat="1" ht="13.5" customHeight="1">
      <c r="J1184" s="50"/>
    </row>
    <row r="1185" s="29" customFormat="1" ht="13.5" customHeight="1">
      <c r="J1185" s="50"/>
    </row>
    <row r="1186" s="29" customFormat="1" ht="13.5" customHeight="1">
      <c r="J1186" s="50"/>
    </row>
    <row r="1187" s="29" customFormat="1" ht="13.5" customHeight="1">
      <c r="J1187" s="50"/>
    </row>
    <row r="1188" s="29" customFormat="1" ht="13.5" customHeight="1">
      <c r="J1188" s="50"/>
    </row>
    <row r="1189" s="29" customFormat="1" ht="13.5" customHeight="1">
      <c r="J1189" s="50"/>
    </row>
    <row r="1190" s="29" customFormat="1" ht="13.5" customHeight="1">
      <c r="J1190" s="50"/>
    </row>
    <row r="1191" s="29" customFormat="1" ht="13.5" customHeight="1">
      <c r="J1191" s="50"/>
    </row>
    <row r="1192" s="29" customFormat="1" ht="13.5" customHeight="1">
      <c r="J1192" s="50"/>
    </row>
    <row r="1193" s="29" customFormat="1" ht="13.5" customHeight="1">
      <c r="J1193" s="50"/>
    </row>
    <row r="1194" s="29" customFormat="1" ht="13.5" customHeight="1">
      <c r="J1194" s="50"/>
    </row>
    <row r="1195" s="29" customFormat="1" ht="13.5" customHeight="1">
      <c r="J1195" s="50"/>
    </row>
    <row r="1196" s="29" customFormat="1" ht="13.5" customHeight="1">
      <c r="J1196" s="50"/>
    </row>
    <row r="1197" s="29" customFormat="1" ht="13.5" customHeight="1">
      <c r="J1197" s="50"/>
    </row>
    <row r="1198" s="29" customFormat="1" ht="13.5" customHeight="1">
      <c r="J1198" s="50"/>
    </row>
    <row r="1199" s="29" customFormat="1" ht="13.5" customHeight="1">
      <c r="J1199" s="50"/>
    </row>
    <row r="1200" s="29" customFormat="1" ht="13.5" customHeight="1">
      <c r="J1200" s="50"/>
    </row>
    <row r="1201" s="29" customFormat="1" ht="13.5" customHeight="1">
      <c r="J1201" s="50"/>
    </row>
    <row r="1202" s="29" customFormat="1" ht="13.5" customHeight="1">
      <c r="J1202" s="50"/>
    </row>
    <row r="1203" s="29" customFormat="1" ht="13.5" customHeight="1">
      <c r="J1203" s="50"/>
    </row>
    <row r="1204" s="29" customFormat="1" ht="13.5" customHeight="1">
      <c r="J1204" s="50"/>
    </row>
    <row r="1205" s="29" customFormat="1" ht="13.5" customHeight="1">
      <c r="J1205" s="50"/>
    </row>
    <row r="1206" s="29" customFormat="1" ht="13.5" customHeight="1">
      <c r="J1206" s="50"/>
    </row>
    <row r="1207" s="29" customFormat="1" ht="13.5" customHeight="1">
      <c r="J1207" s="50"/>
    </row>
    <row r="1208" s="29" customFormat="1" ht="13.5" customHeight="1">
      <c r="J1208" s="50"/>
    </row>
    <row r="1209" s="29" customFormat="1" ht="13.5" customHeight="1">
      <c r="J1209" s="50"/>
    </row>
    <row r="1210" s="29" customFormat="1" ht="13.5" customHeight="1">
      <c r="J1210" s="50"/>
    </row>
    <row r="1211" s="29" customFormat="1" ht="13.5" customHeight="1">
      <c r="J1211" s="50"/>
    </row>
    <row r="1212" s="29" customFormat="1" ht="13.5" customHeight="1">
      <c r="J1212" s="50"/>
    </row>
    <row r="1213" s="29" customFormat="1" ht="13.5" customHeight="1">
      <c r="J1213" s="50"/>
    </row>
    <row r="1214" s="29" customFormat="1" ht="13.5" customHeight="1">
      <c r="J1214" s="50"/>
    </row>
    <row r="1215" s="29" customFormat="1" ht="13.5" customHeight="1">
      <c r="J1215" s="50"/>
    </row>
    <row r="1216" s="29" customFormat="1" ht="13.5" customHeight="1">
      <c r="J1216" s="50"/>
    </row>
    <row r="1217" s="29" customFormat="1" ht="13.5" customHeight="1">
      <c r="J1217" s="50"/>
    </row>
    <row r="1218" s="29" customFormat="1" ht="13.5" customHeight="1">
      <c r="J1218" s="50"/>
    </row>
    <row r="1219" s="29" customFormat="1" ht="13.5" customHeight="1">
      <c r="J1219" s="50"/>
    </row>
    <row r="1220" s="29" customFormat="1" ht="13.5" customHeight="1">
      <c r="J1220" s="50"/>
    </row>
    <row r="1221" s="29" customFormat="1" ht="13.5" customHeight="1">
      <c r="J1221" s="50"/>
    </row>
    <row r="1222" s="29" customFormat="1" ht="13.5" customHeight="1">
      <c r="J1222" s="50"/>
    </row>
    <row r="1223" s="29" customFormat="1" ht="13.5" customHeight="1">
      <c r="J1223" s="50"/>
    </row>
    <row r="1224" s="29" customFormat="1" ht="13.5" customHeight="1">
      <c r="J1224" s="50"/>
    </row>
    <row r="1225" s="29" customFormat="1" ht="13.5" customHeight="1">
      <c r="J1225" s="50"/>
    </row>
    <row r="1226" s="29" customFormat="1" ht="13.5" customHeight="1">
      <c r="J1226" s="50"/>
    </row>
    <row r="1227" s="29" customFormat="1" ht="13.5" customHeight="1">
      <c r="J1227" s="50"/>
    </row>
    <row r="1228" s="29" customFormat="1" ht="13.5" customHeight="1">
      <c r="J1228" s="50"/>
    </row>
    <row r="1229" s="29" customFormat="1" ht="13.5" customHeight="1">
      <c r="J1229" s="50"/>
    </row>
    <row r="1230" s="29" customFormat="1" ht="13.5" customHeight="1">
      <c r="J1230" s="50"/>
    </row>
    <row r="1231" s="29" customFormat="1" ht="13.5" customHeight="1">
      <c r="J1231" s="50"/>
    </row>
    <row r="1232" s="29" customFormat="1" ht="13.5" customHeight="1">
      <c r="J1232" s="50"/>
    </row>
    <row r="1233" s="29" customFormat="1" ht="13.5" customHeight="1">
      <c r="J1233" s="50"/>
    </row>
    <row r="1234" s="29" customFormat="1" ht="13.5" customHeight="1">
      <c r="J1234" s="50"/>
    </row>
    <row r="1235" s="29" customFormat="1" ht="13.5" customHeight="1">
      <c r="J1235" s="50"/>
    </row>
    <row r="1236" s="29" customFormat="1" ht="13.5" customHeight="1">
      <c r="J1236" s="50"/>
    </row>
    <row r="1237" s="29" customFormat="1" ht="13.5" customHeight="1">
      <c r="J1237" s="50"/>
    </row>
    <row r="1238" s="29" customFormat="1" ht="13.5" customHeight="1">
      <c r="J1238" s="50"/>
    </row>
    <row r="1239" s="29" customFormat="1" ht="13.5" customHeight="1">
      <c r="J1239" s="50"/>
    </row>
    <row r="1240" s="29" customFormat="1" ht="13.5" customHeight="1">
      <c r="J1240" s="50"/>
    </row>
    <row r="1241" s="29" customFormat="1" ht="13.5" customHeight="1">
      <c r="J1241" s="50"/>
    </row>
    <row r="1242" s="29" customFormat="1" ht="13.5" customHeight="1">
      <c r="J1242" s="50"/>
    </row>
    <row r="1243" s="29" customFormat="1" ht="13.5" customHeight="1">
      <c r="J1243" s="50"/>
    </row>
    <row r="1244" s="29" customFormat="1" ht="13.5" customHeight="1">
      <c r="J1244" s="50"/>
    </row>
    <row r="1245" s="29" customFormat="1" ht="13.5" customHeight="1">
      <c r="J1245" s="50"/>
    </row>
    <row r="1246" s="29" customFormat="1" ht="13.5" customHeight="1">
      <c r="J1246" s="50"/>
    </row>
    <row r="1247" s="29" customFormat="1" ht="13.5" customHeight="1">
      <c r="J1247" s="50"/>
    </row>
    <row r="1248" s="29" customFormat="1" ht="13.5" customHeight="1">
      <c r="J1248" s="50"/>
    </row>
    <row r="1249" s="29" customFormat="1" ht="13.5" customHeight="1">
      <c r="J1249" s="50"/>
    </row>
    <row r="1250" s="29" customFormat="1" ht="13.5" customHeight="1">
      <c r="J1250" s="50"/>
    </row>
    <row r="1251" s="29" customFormat="1" ht="13.5" customHeight="1">
      <c r="J1251" s="50"/>
    </row>
    <row r="1252" s="29" customFormat="1" ht="13.5" customHeight="1">
      <c r="J1252" s="50"/>
    </row>
    <row r="1253" s="29" customFormat="1" ht="13.5" customHeight="1">
      <c r="J1253" s="50"/>
    </row>
    <row r="1254" s="29" customFormat="1" ht="13.5" customHeight="1">
      <c r="J1254" s="50"/>
    </row>
    <row r="1255" s="29" customFormat="1" ht="13.5" customHeight="1">
      <c r="J1255" s="50"/>
    </row>
    <row r="1256" s="29" customFormat="1" ht="13.5" customHeight="1">
      <c r="J1256" s="50"/>
    </row>
    <row r="1257" s="29" customFormat="1" ht="13.5" customHeight="1">
      <c r="J1257" s="50"/>
    </row>
    <row r="1258" s="29" customFormat="1" ht="13.5" customHeight="1">
      <c r="J1258" s="50"/>
    </row>
    <row r="1259" s="29" customFormat="1" ht="13.5" customHeight="1">
      <c r="J1259" s="50"/>
    </row>
    <row r="1260" s="29" customFormat="1" ht="13.5" customHeight="1">
      <c r="J1260" s="50"/>
    </row>
    <row r="1261" s="29" customFormat="1" ht="13.5" customHeight="1">
      <c r="J1261" s="50"/>
    </row>
    <row r="1262" s="29" customFormat="1" ht="13.5" customHeight="1">
      <c r="J1262" s="50"/>
    </row>
    <row r="1263" s="29" customFormat="1" ht="13.5" customHeight="1">
      <c r="J1263" s="50"/>
    </row>
    <row r="1264" s="29" customFormat="1" ht="13.5" customHeight="1">
      <c r="J1264" s="50"/>
    </row>
    <row r="1265" s="29" customFormat="1" ht="13.5" customHeight="1">
      <c r="J1265" s="50"/>
    </row>
    <row r="1266" s="29" customFormat="1" ht="13.5" customHeight="1">
      <c r="J1266" s="50"/>
    </row>
    <row r="1267" s="29" customFormat="1" ht="13.5" customHeight="1">
      <c r="J1267" s="50"/>
    </row>
    <row r="1268" s="29" customFormat="1" ht="13.5" customHeight="1">
      <c r="J1268" s="50"/>
    </row>
    <row r="1269" s="29" customFormat="1" ht="13.5" customHeight="1">
      <c r="J1269" s="50"/>
    </row>
    <row r="1270" s="29" customFormat="1" ht="13.5" customHeight="1">
      <c r="J1270" s="50"/>
    </row>
    <row r="1271" s="29" customFormat="1" ht="13.5" customHeight="1">
      <c r="J1271" s="50"/>
    </row>
    <row r="1272" s="29" customFormat="1" ht="13.5" customHeight="1">
      <c r="J1272" s="50"/>
    </row>
    <row r="1273" s="29" customFormat="1" ht="13.5" customHeight="1">
      <c r="J1273" s="50"/>
    </row>
    <row r="1274" s="29" customFormat="1" ht="13.5" customHeight="1">
      <c r="J1274" s="50"/>
    </row>
    <row r="1275" s="29" customFormat="1" ht="13.5" customHeight="1">
      <c r="J1275" s="50"/>
    </row>
    <row r="1276" s="29" customFormat="1" ht="13.5" customHeight="1">
      <c r="J1276" s="50"/>
    </row>
    <row r="1277" s="29" customFormat="1" ht="13.5" customHeight="1">
      <c r="J1277" s="50"/>
    </row>
    <row r="1278" s="29" customFormat="1" ht="13.5" customHeight="1">
      <c r="J1278" s="50"/>
    </row>
    <row r="1279" s="29" customFormat="1" ht="13.5" customHeight="1">
      <c r="J1279" s="50"/>
    </row>
    <row r="1280" s="29" customFormat="1" ht="13.5" customHeight="1">
      <c r="J1280" s="50"/>
    </row>
    <row r="1281" s="29" customFormat="1" ht="13.5" customHeight="1">
      <c r="J1281" s="50"/>
    </row>
    <row r="1282" s="29" customFormat="1" ht="13.5" customHeight="1">
      <c r="J1282" s="50"/>
    </row>
    <row r="1283" s="29" customFormat="1" ht="13.5" customHeight="1">
      <c r="J1283" s="50"/>
    </row>
    <row r="1284" s="29" customFormat="1" ht="13.5" customHeight="1">
      <c r="J1284" s="50"/>
    </row>
    <row r="1285" s="29" customFormat="1" ht="13.5" customHeight="1">
      <c r="J1285" s="50"/>
    </row>
    <row r="1286" s="29" customFormat="1" ht="13.5" customHeight="1">
      <c r="J1286" s="50"/>
    </row>
    <row r="1287" s="29" customFormat="1" ht="13.5" customHeight="1">
      <c r="J1287" s="50"/>
    </row>
    <row r="1288" s="29" customFormat="1" ht="13.5" customHeight="1">
      <c r="J1288" s="50"/>
    </row>
    <row r="1289" s="29" customFormat="1" ht="13.5" customHeight="1">
      <c r="J1289" s="50"/>
    </row>
    <row r="1290" s="29" customFormat="1" ht="13.5" customHeight="1">
      <c r="J1290" s="50"/>
    </row>
    <row r="1291" s="29" customFormat="1" ht="13.5" customHeight="1">
      <c r="J1291" s="50"/>
    </row>
    <row r="1292" s="29" customFormat="1" ht="13.5" customHeight="1">
      <c r="J1292" s="50"/>
    </row>
    <row r="1293" s="29" customFormat="1" ht="13.5" customHeight="1">
      <c r="J1293" s="50"/>
    </row>
    <row r="1294" s="29" customFormat="1" ht="13.5" customHeight="1">
      <c r="J1294" s="50"/>
    </row>
    <row r="1295" s="29" customFormat="1" ht="13.5" customHeight="1">
      <c r="J1295" s="50"/>
    </row>
    <row r="1296" s="29" customFormat="1" ht="13.5" customHeight="1">
      <c r="J1296" s="50"/>
    </row>
    <row r="1297" s="29" customFormat="1" ht="13.5" customHeight="1">
      <c r="J1297" s="50"/>
    </row>
    <row r="1298" s="29" customFormat="1" ht="13.5" customHeight="1">
      <c r="J1298" s="50"/>
    </row>
    <row r="1299" s="29" customFormat="1" ht="13.5" customHeight="1">
      <c r="J1299" s="50"/>
    </row>
    <row r="1300" s="29" customFormat="1" ht="13.5" customHeight="1">
      <c r="J1300" s="50"/>
    </row>
    <row r="1301" s="29" customFormat="1" ht="13.5" customHeight="1">
      <c r="J1301" s="50"/>
    </row>
    <row r="1302" s="29" customFormat="1" ht="13.5" customHeight="1">
      <c r="J1302" s="50"/>
    </row>
    <row r="1303" s="29" customFormat="1" ht="13.5" customHeight="1">
      <c r="J1303" s="50"/>
    </row>
    <row r="1304" s="29" customFormat="1" ht="13.5" customHeight="1">
      <c r="J1304" s="50"/>
    </row>
    <row r="1305" s="29" customFormat="1" ht="13.5" customHeight="1">
      <c r="J1305" s="50"/>
    </row>
    <row r="1306" s="29" customFormat="1" ht="13.5" customHeight="1">
      <c r="J1306" s="50"/>
    </row>
    <row r="1307" s="29" customFormat="1" ht="13.5" customHeight="1">
      <c r="J1307" s="50"/>
    </row>
    <row r="1308" s="29" customFormat="1" ht="13.5" customHeight="1">
      <c r="J1308" s="50"/>
    </row>
    <row r="1309" s="29" customFormat="1" ht="13.5" customHeight="1">
      <c r="J1309" s="50"/>
    </row>
    <row r="1310" s="29" customFormat="1" ht="13.5" customHeight="1">
      <c r="J1310" s="50"/>
    </row>
    <row r="1311" s="29" customFormat="1" ht="13.5" customHeight="1">
      <c r="J1311" s="50"/>
    </row>
    <row r="1312" s="29" customFormat="1" ht="13.5" customHeight="1">
      <c r="J1312" s="50"/>
    </row>
    <row r="1313" s="29" customFormat="1" ht="13.5" customHeight="1">
      <c r="J1313" s="50"/>
    </row>
    <row r="1314" s="29" customFormat="1" ht="13.5" customHeight="1">
      <c r="J1314" s="50"/>
    </row>
    <row r="1315" s="29" customFormat="1" ht="13.5" customHeight="1">
      <c r="J1315" s="50"/>
    </row>
    <row r="1316" s="29" customFormat="1" ht="13.5" customHeight="1">
      <c r="J1316" s="50"/>
    </row>
    <row r="1317" s="29" customFormat="1" ht="13.5" customHeight="1">
      <c r="J1317" s="50"/>
    </row>
    <row r="1318" s="29" customFormat="1" ht="13.5" customHeight="1">
      <c r="J1318" s="50"/>
    </row>
    <row r="1319" s="29" customFormat="1" ht="13.5" customHeight="1">
      <c r="J1319" s="50"/>
    </row>
    <row r="1320" s="29" customFormat="1" ht="13.5" customHeight="1">
      <c r="J1320" s="50"/>
    </row>
    <row r="1321" s="29" customFormat="1" ht="13.5" customHeight="1">
      <c r="J1321" s="50"/>
    </row>
    <row r="1322" s="29" customFormat="1" ht="13.5" customHeight="1">
      <c r="J1322" s="50"/>
    </row>
    <row r="1323" s="29" customFormat="1" ht="13.5" customHeight="1">
      <c r="J1323" s="50"/>
    </row>
    <row r="1324" s="29" customFormat="1" ht="13.5" customHeight="1">
      <c r="J1324" s="50"/>
    </row>
    <row r="1325" s="29" customFormat="1" ht="13.5" customHeight="1">
      <c r="J1325" s="50"/>
    </row>
    <row r="1326" s="29" customFormat="1" ht="13.5" customHeight="1">
      <c r="J1326" s="50"/>
    </row>
    <row r="1327" s="29" customFormat="1" ht="13.5" customHeight="1">
      <c r="J1327" s="50"/>
    </row>
    <row r="1328" s="29" customFormat="1" ht="13.5" customHeight="1">
      <c r="J1328" s="50"/>
    </row>
    <row r="1329" s="29" customFormat="1" ht="13.5" customHeight="1">
      <c r="J1329" s="50"/>
    </row>
    <row r="1330" s="29" customFormat="1" ht="13.5" customHeight="1">
      <c r="J1330" s="50"/>
    </row>
    <row r="1331" s="29" customFormat="1" ht="13.5" customHeight="1">
      <c r="J1331" s="50"/>
    </row>
    <row r="1332" s="29" customFormat="1" ht="13.5" customHeight="1">
      <c r="J1332" s="50"/>
    </row>
    <row r="1333" s="29" customFormat="1" ht="13.5" customHeight="1">
      <c r="J1333" s="50"/>
    </row>
    <row r="1334" s="29" customFormat="1" ht="13.5" customHeight="1">
      <c r="J1334" s="50"/>
    </row>
    <row r="1335" s="29" customFormat="1" ht="13.5" customHeight="1">
      <c r="J1335" s="50"/>
    </row>
    <row r="1336" s="29" customFormat="1" ht="13.5" customHeight="1">
      <c r="J1336" s="50"/>
    </row>
    <row r="1337" s="29" customFormat="1" ht="13.5" customHeight="1">
      <c r="J1337" s="50"/>
    </row>
    <row r="1338" s="29" customFormat="1" ht="13.5" customHeight="1">
      <c r="J1338" s="50"/>
    </row>
    <row r="1339" s="29" customFormat="1" ht="13.5" customHeight="1">
      <c r="J1339" s="50"/>
    </row>
    <row r="1340" s="29" customFormat="1" ht="13.5" customHeight="1">
      <c r="J1340" s="50"/>
    </row>
    <row r="1341" s="29" customFormat="1" ht="13.5" customHeight="1">
      <c r="J1341" s="50"/>
    </row>
    <row r="1342" s="29" customFormat="1" ht="13.5" customHeight="1">
      <c r="J1342" s="50"/>
    </row>
    <row r="1343" s="29" customFormat="1" ht="13.5" customHeight="1">
      <c r="J1343" s="50"/>
    </row>
    <row r="1344" s="29" customFormat="1" ht="13.5" customHeight="1">
      <c r="J1344" s="50"/>
    </row>
    <row r="1345" s="29" customFormat="1" ht="13.5" customHeight="1">
      <c r="J1345" s="50"/>
    </row>
    <row r="1346" s="29" customFormat="1" ht="13.5" customHeight="1">
      <c r="J1346" s="50"/>
    </row>
    <row r="1347" s="29" customFormat="1" ht="13.5" customHeight="1">
      <c r="J1347" s="50"/>
    </row>
    <row r="1348" s="29" customFormat="1" ht="13.5" customHeight="1">
      <c r="J1348" s="50"/>
    </row>
    <row r="1349" s="29" customFormat="1" ht="13.5" customHeight="1">
      <c r="J1349" s="50"/>
    </row>
    <row r="1350" s="29" customFormat="1" ht="13.5" customHeight="1">
      <c r="J1350" s="50"/>
    </row>
    <row r="1351" s="29" customFormat="1" ht="13.5" customHeight="1">
      <c r="J1351" s="50"/>
    </row>
    <row r="1352" s="29" customFormat="1" ht="13.5" customHeight="1">
      <c r="J1352" s="50"/>
    </row>
    <row r="1353" s="29" customFormat="1" ht="13.5" customHeight="1">
      <c r="J1353" s="50"/>
    </row>
    <row r="1354" s="29" customFormat="1" ht="13.5" customHeight="1">
      <c r="J1354" s="50"/>
    </row>
    <row r="1355" s="29" customFormat="1" ht="13.5" customHeight="1">
      <c r="J1355" s="50"/>
    </row>
    <row r="1356" s="29" customFormat="1" ht="13.5" customHeight="1">
      <c r="J1356" s="50"/>
    </row>
    <row r="1357" s="29" customFormat="1" ht="13.5" customHeight="1">
      <c r="J1357" s="50"/>
    </row>
    <row r="1358" s="29" customFormat="1" ht="13.5" customHeight="1">
      <c r="J1358" s="50"/>
    </row>
    <row r="1359" s="29" customFormat="1" ht="13.5" customHeight="1">
      <c r="J1359" s="50"/>
    </row>
    <row r="1360" s="29" customFormat="1" ht="13.5" customHeight="1">
      <c r="J1360" s="50"/>
    </row>
    <row r="1361" s="29" customFormat="1" ht="13.5" customHeight="1">
      <c r="J1361" s="50"/>
    </row>
    <row r="1362" s="29" customFormat="1" ht="13.5" customHeight="1">
      <c r="J1362" s="50"/>
    </row>
    <row r="1363" s="29" customFormat="1" ht="13.5" customHeight="1">
      <c r="J1363" s="50"/>
    </row>
    <row r="1364" s="29" customFormat="1" ht="13.5" customHeight="1">
      <c r="J1364" s="50"/>
    </row>
    <row r="1365" s="29" customFormat="1" ht="13.5" customHeight="1">
      <c r="J1365" s="50"/>
    </row>
    <row r="1366" s="29" customFormat="1" ht="13.5" customHeight="1">
      <c r="J1366" s="50"/>
    </row>
    <row r="1367" s="29" customFormat="1" ht="13.5" customHeight="1">
      <c r="J1367" s="50"/>
    </row>
    <row r="1368" s="29" customFormat="1" ht="13.5" customHeight="1">
      <c r="J1368" s="50"/>
    </row>
    <row r="1369" s="29" customFormat="1" ht="13.5" customHeight="1">
      <c r="J1369" s="50"/>
    </row>
    <row r="1370" s="29" customFormat="1" ht="13.5" customHeight="1">
      <c r="J1370" s="50"/>
    </row>
    <row r="1371" s="29" customFormat="1" ht="13.5" customHeight="1">
      <c r="J1371" s="50"/>
    </row>
    <row r="1372" s="29" customFormat="1" ht="13.5" customHeight="1">
      <c r="J1372" s="50"/>
    </row>
    <row r="1373" s="29" customFormat="1" ht="13.5" customHeight="1">
      <c r="J1373" s="50"/>
    </row>
    <row r="1374" s="29" customFormat="1" ht="13.5" customHeight="1">
      <c r="J1374" s="50"/>
    </row>
    <row r="1375" s="29" customFormat="1" ht="13.5" customHeight="1">
      <c r="J1375" s="50"/>
    </row>
    <row r="1376" s="29" customFormat="1" ht="13.5" customHeight="1">
      <c r="J1376" s="50"/>
    </row>
    <row r="1377" s="29" customFormat="1" ht="13.5" customHeight="1">
      <c r="J1377" s="50"/>
    </row>
    <row r="1378" s="29" customFormat="1" ht="13.5" customHeight="1">
      <c r="J1378" s="50"/>
    </row>
    <row r="1379" s="29" customFormat="1" ht="13.5" customHeight="1">
      <c r="J1379" s="50"/>
    </row>
    <row r="1380" s="29" customFormat="1" ht="13.5" customHeight="1">
      <c r="J1380" s="50"/>
    </row>
    <row r="1381" s="29" customFormat="1" ht="13.5" customHeight="1">
      <c r="J1381" s="50"/>
    </row>
    <row r="1382" s="29" customFormat="1" ht="13.5" customHeight="1">
      <c r="J1382" s="50"/>
    </row>
    <row r="1383" s="29" customFormat="1" ht="13.5" customHeight="1">
      <c r="J1383" s="50"/>
    </row>
    <row r="1384" s="29" customFormat="1" ht="13.5" customHeight="1">
      <c r="J1384" s="50"/>
    </row>
    <row r="1385" s="29" customFormat="1" ht="13.5" customHeight="1">
      <c r="J1385" s="50"/>
    </row>
    <row r="1386" s="29" customFormat="1" ht="13.5" customHeight="1">
      <c r="J1386" s="50"/>
    </row>
    <row r="1387" s="29" customFormat="1" ht="13.5" customHeight="1">
      <c r="J1387" s="50"/>
    </row>
    <row r="1388" s="29" customFormat="1" ht="13.5" customHeight="1">
      <c r="J1388" s="50"/>
    </row>
    <row r="1389" s="29" customFormat="1" ht="13.5" customHeight="1">
      <c r="J1389" s="50"/>
    </row>
    <row r="1390" s="29" customFormat="1" ht="13.5" customHeight="1">
      <c r="J1390" s="50"/>
    </row>
    <row r="1391" s="29" customFormat="1" ht="13.5" customHeight="1">
      <c r="J1391" s="50"/>
    </row>
    <row r="1392" s="29" customFormat="1" ht="13.5" customHeight="1">
      <c r="J1392" s="50"/>
    </row>
    <row r="1393" s="29" customFormat="1" ht="13.5" customHeight="1">
      <c r="J1393" s="50"/>
    </row>
    <row r="1394" s="29" customFormat="1" ht="13.5" customHeight="1">
      <c r="J1394" s="50"/>
    </row>
    <row r="1395" s="29" customFormat="1" ht="13.5" customHeight="1">
      <c r="J1395" s="50"/>
    </row>
    <row r="1396" s="29" customFormat="1" ht="13.5" customHeight="1">
      <c r="J1396" s="50"/>
    </row>
    <row r="1397" s="29" customFormat="1" ht="13.5" customHeight="1">
      <c r="J1397" s="50"/>
    </row>
    <row r="1398" s="29" customFormat="1" ht="13.5" customHeight="1">
      <c r="J1398" s="50"/>
    </row>
    <row r="1399" s="29" customFormat="1" ht="13.5" customHeight="1">
      <c r="J1399" s="50"/>
    </row>
    <row r="1400" s="29" customFormat="1" ht="13.5" customHeight="1">
      <c r="J1400" s="50"/>
    </row>
    <row r="1401" s="29" customFormat="1" ht="13.5" customHeight="1">
      <c r="J1401" s="50"/>
    </row>
    <row r="1402" s="29" customFormat="1" ht="13.5" customHeight="1">
      <c r="J1402" s="50"/>
    </row>
    <row r="1403" s="29" customFormat="1" ht="13.5" customHeight="1">
      <c r="J1403" s="50"/>
    </row>
    <row r="1404" s="29" customFormat="1" ht="13.5" customHeight="1">
      <c r="J1404" s="50"/>
    </row>
    <row r="1405" s="29" customFormat="1" ht="13.5" customHeight="1">
      <c r="J1405" s="50"/>
    </row>
    <row r="1406" s="29" customFormat="1" ht="13.5" customHeight="1">
      <c r="J1406" s="50"/>
    </row>
    <row r="1407" s="29" customFormat="1" ht="13.5" customHeight="1">
      <c r="J1407" s="50"/>
    </row>
    <row r="1408" s="29" customFormat="1" ht="13.5" customHeight="1">
      <c r="J1408" s="50"/>
    </row>
    <row r="1409" s="29" customFormat="1" ht="13.5" customHeight="1">
      <c r="J1409" s="50"/>
    </row>
    <row r="1410" s="29" customFormat="1" ht="13.5" customHeight="1">
      <c r="J1410" s="50"/>
    </row>
    <row r="1411" s="29" customFormat="1" ht="13.5" customHeight="1">
      <c r="J1411" s="50"/>
    </row>
    <row r="1412" s="29" customFormat="1" ht="13.5" customHeight="1">
      <c r="J1412" s="50"/>
    </row>
    <row r="1413" s="29" customFormat="1" ht="13.5" customHeight="1">
      <c r="J1413" s="50"/>
    </row>
    <row r="1414" s="29" customFormat="1" ht="13.5" customHeight="1">
      <c r="J1414" s="50"/>
    </row>
    <row r="1415" s="29" customFormat="1" ht="13.5" customHeight="1">
      <c r="J1415" s="50"/>
    </row>
    <row r="1416" s="29" customFormat="1" ht="13.5" customHeight="1">
      <c r="J1416" s="50"/>
    </row>
    <row r="1417" s="29" customFormat="1" ht="13.5" customHeight="1">
      <c r="J1417" s="50"/>
    </row>
    <row r="1418" s="29" customFormat="1" ht="13.5" customHeight="1">
      <c r="J1418" s="50"/>
    </row>
    <row r="1419" s="29" customFormat="1" ht="13.5" customHeight="1">
      <c r="J1419" s="50"/>
    </row>
    <row r="1420" s="29" customFormat="1" ht="13.5" customHeight="1">
      <c r="J1420" s="50"/>
    </row>
    <row r="1421" s="29" customFormat="1" ht="13.5" customHeight="1">
      <c r="J1421" s="50"/>
    </row>
    <row r="1422" s="29" customFormat="1" ht="13.5" customHeight="1">
      <c r="J1422" s="50"/>
    </row>
    <row r="1423" s="29" customFormat="1" ht="13.5" customHeight="1">
      <c r="J1423" s="50"/>
    </row>
    <row r="1424" s="29" customFormat="1" ht="13.5" customHeight="1">
      <c r="J1424" s="50"/>
    </row>
    <row r="1425" s="29" customFormat="1" ht="13.5" customHeight="1">
      <c r="J1425" s="50"/>
    </row>
    <row r="1426" s="29" customFormat="1" ht="13.5" customHeight="1">
      <c r="J1426" s="50"/>
    </row>
    <row r="1427" s="29" customFormat="1" ht="13.5" customHeight="1">
      <c r="J1427" s="50"/>
    </row>
    <row r="1428" s="29" customFormat="1" ht="13.5" customHeight="1">
      <c r="J1428" s="50"/>
    </row>
    <row r="1429" s="29" customFormat="1" ht="13.5" customHeight="1">
      <c r="J1429" s="50"/>
    </row>
    <row r="1430" s="29" customFormat="1" ht="13.5" customHeight="1">
      <c r="J1430" s="50"/>
    </row>
    <row r="1431" s="29" customFormat="1" ht="13.5" customHeight="1">
      <c r="J1431" s="50"/>
    </row>
    <row r="1432" s="29" customFormat="1" ht="13.5" customHeight="1">
      <c r="J1432" s="50"/>
    </row>
    <row r="1433" s="29" customFormat="1" ht="13.5" customHeight="1">
      <c r="J1433" s="50"/>
    </row>
    <row r="1434" s="29" customFormat="1" ht="13.5" customHeight="1">
      <c r="J1434" s="50"/>
    </row>
    <row r="1435" s="29" customFormat="1" ht="13.5" customHeight="1">
      <c r="J1435" s="50"/>
    </row>
    <row r="1436" s="29" customFormat="1" ht="13.5" customHeight="1">
      <c r="J1436" s="50"/>
    </row>
    <row r="1437" s="29" customFormat="1" ht="13.5" customHeight="1">
      <c r="J1437" s="50"/>
    </row>
    <row r="1438" s="29" customFormat="1" ht="13.5" customHeight="1">
      <c r="J1438" s="50"/>
    </row>
    <row r="1439" s="29" customFormat="1" ht="13.5" customHeight="1">
      <c r="J1439" s="50"/>
    </row>
    <row r="1440" s="29" customFormat="1" ht="13.5" customHeight="1">
      <c r="J1440" s="50"/>
    </row>
    <row r="1441" s="29" customFormat="1" ht="13.5" customHeight="1">
      <c r="J1441" s="50"/>
    </row>
    <row r="1442" s="29" customFormat="1" ht="13.5" customHeight="1">
      <c r="J1442" s="50"/>
    </row>
    <row r="1443" s="29" customFormat="1" ht="13.5" customHeight="1">
      <c r="J1443" s="50"/>
    </row>
    <row r="1444" s="29" customFormat="1" ht="13.5" customHeight="1">
      <c r="J1444" s="50"/>
    </row>
    <row r="1445" s="29" customFormat="1" ht="13.5" customHeight="1">
      <c r="J1445" s="50"/>
    </row>
    <row r="1446" s="29" customFormat="1" ht="13.5" customHeight="1">
      <c r="J1446" s="50"/>
    </row>
    <row r="1447" s="29" customFormat="1" ht="13.5" customHeight="1">
      <c r="J1447" s="50"/>
    </row>
    <row r="1448" s="29" customFormat="1" ht="13.5" customHeight="1">
      <c r="J1448" s="50"/>
    </row>
    <row r="1449" s="29" customFormat="1" ht="13.5" customHeight="1">
      <c r="J1449" s="50"/>
    </row>
    <row r="1450" s="29" customFormat="1" ht="13.5" customHeight="1">
      <c r="J1450" s="50"/>
    </row>
    <row r="1451" s="29" customFormat="1" ht="13.5" customHeight="1">
      <c r="J1451" s="50"/>
    </row>
    <row r="1452" s="29" customFormat="1" ht="13.5" customHeight="1">
      <c r="J1452" s="50"/>
    </row>
    <row r="1453" s="29" customFormat="1" ht="13.5" customHeight="1">
      <c r="J1453" s="50"/>
    </row>
    <row r="1454" s="29" customFormat="1" ht="13.5" customHeight="1">
      <c r="J1454" s="50"/>
    </row>
    <row r="1455" s="29" customFormat="1" ht="13.5" customHeight="1">
      <c r="J1455" s="50"/>
    </row>
    <row r="1456" s="29" customFormat="1" ht="13.5" customHeight="1">
      <c r="J1456" s="50"/>
    </row>
    <row r="1457" s="29" customFormat="1" ht="13.5" customHeight="1">
      <c r="J1457" s="50"/>
    </row>
    <row r="1458" s="29" customFormat="1" ht="13.5" customHeight="1">
      <c r="J1458" s="50"/>
    </row>
    <row r="1459" s="29" customFormat="1" ht="13.5" customHeight="1">
      <c r="J1459" s="50"/>
    </row>
    <row r="1460" s="29" customFormat="1" ht="13.5" customHeight="1">
      <c r="J1460" s="50"/>
    </row>
    <row r="1461" s="29" customFormat="1" ht="13.5" customHeight="1">
      <c r="J1461" s="50"/>
    </row>
    <row r="1462" s="29" customFormat="1" ht="13.5" customHeight="1">
      <c r="J1462" s="50"/>
    </row>
    <row r="1463" s="29" customFormat="1" ht="13.5" customHeight="1">
      <c r="J1463" s="50"/>
    </row>
    <row r="1464" s="29" customFormat="1" ht="13.5" customHeight="1">
      <c r="J1464" s="50"/>
    </row>
    <row r="1465" s="29" customFormat="1" ht="13.5" customHeight="1">
      <c r="J1465" s="50"/>
    </row>
    <row r="1466" s="29" customFormat="1" ht="13.5" customHeight="1">
      <c r="J1466" s="50"/>
    </row>
    <row r="1467" s="29" customFormat="1" ht="13.5" customHeight="1">
      <c r="J1467" s="50"/>
    </row>
    <row r="1468" s="29" customFormat="1" ht="13.5" customHeight="1">
      <c r="J1468" s="50"/>
    </row>
    <row r="1469" s="29" customFormat="1" ht="13.5" customHeight="1">
      <c r="J1469" s="50"/>
    </row>
    <row r="1470" s="29" customFormat="1" ht="13.5" customHeight="1">
      <c r="J1470" s="50"/>
    </row>
    <row r="1471" s="29" customFormat="1" ht="13.5" customHeight="1">
      <c r="J1471" s="50"/>
    </row>
    <row r="1472" s="29" customFormat="1" ht="13.5" customHeight="1">
      <c r="J1472" s="50"/>
    </row>
    <row r="1473" s="29" customFormat="1" ht="13.5" customHeight="1">
      <c r="J1473" s="50"/>
    </row>
    <row r="1474" s="29" customFormat="1" ht="13.5" customHeight="1">
      <c r="J1474" s="50"/>
    </row>
    <row r="1475" s="29" customFormat="1" ht="13.5" customHeight="1">
      <c r="J1475" s="50"/>
    </row>
    <row r="1476" s="29" customFormat="1" ht="13.5" customHeight="1">
      <c r="J1476" s="50"/>
    </row>
    <row r="1477" s="29" customFormat="1" ht="13.5" customHeight="1">
      <c r="J1477" s="50"/>
    </row>
    <row r="1478" s="29" customFormat="1" ht="13.5" customHeight="1">
      <c r="J1478" s="50"/>
    </row>
    <row r="1479" s="29" customFormat="1" ht="13.5" customHeight="1">
      <c r="J1479" s="50"/>
    </row>
    <row r="1480" s="29" customFormat="1" ht="13.5" customHeight="1">
      <c r="J1480" s="50"/>
    </row>
    <row r="1481" s="29" customFormat="1" ht="13.5" customHeight="1">
      <c r="J1481" s="50"/>
    </row>
    <row r="1482" s="29" customFormat="1" ht="13.5" customHeight="1">
      <c r="J1482" s="50"/>
    </row>
    <row r="1483" s="29" customFormat="1" ht="13.5" customHeight="1">
      <c r="J1483" s="50"/>
    </row>
    <row r="1484" s="29" customFormat="1" ht="13.5" customHeight="1">
      <c r="J1484" s="50"/>
    </row>
    <row r="1485" s="29" customFormat="1" ht="13.5" customHeight="1">
      <c r="J1485" s="50"/>
    </row>
    <row r="1486" s="29" customFormat="1" ht="13.5" customHeight="1">
      <c r="J1486" s="50"/>
    </row>
    <row r="1487" s="29" customFormat="1" ht="13.5" customHeight="1">
      <c r="J1487" s="50"/>
    </row>
    <row r="1488" s="29" customFormat="1" ht="13.5" customHeight="1">
      <c r="J1488" s="50"/>
    </row>
    <row r="1489" s="29" customFormat="1" ht="13.5" customHeight="1">
      <c r="J1489" s="50"/>
    </row>
    <row r="1490" s="29" customFormat="1" ht="13.5" customHeight="1">
      <c r="J1490" s="50"/>
    </row>
    <row r="1491" s="29" customFormat="1" ht="13.5" customHeight="1">
      <c r="J1491" s="50"/>
    </row>
    <row r="1492" s="29" customFormat="1" ht="13.5" customHeight="1">
      <c r="J1492" s="50"/>
    </row>
    <row r="1493" s="29" customFormat="1" ht="13.5" customHeight="1">
      <c r="J1493" s="50"/>
    </row>
    <row r="1494" s="29" customFormat="1" ht="13.5" customHeight="1">
      <c r="J1494" s="50"/>
    </row>
    <row r="1495" s="29" customFormat="1" ht="13.5" customHeight="1">
      <c r="J1495" s="50"/>
    </row>
    <row r="1496" s="29" customFormat="1" ht="13.5" customHeight="1">
      <c r="J1496" s="50"/>
    </row>
    <row r="1497" s="29" customFormat="1" ht="13.5" customHeight="1">
      <c r="J1497" s="50"/>
    </row>
    <row r="1498" s="29" customFormat="1" ht="13.5" customHeight="1">
      <c r="J1498" s="50"/>
    </row>
    <row r="1499" s="29" customFormat="1" ht="13.5" customHeight="1">
      <c r="J1499" s="50"/>
    </row>
    <row r="1500" s="29" customFormat="1" ht="13.5" customHeight="1">
      <c r="J1500" s="50"/>
    </row>
    <row r="1501" s="29" customFormat="1" ht="13.5" customHeight="1">
      <c r="J1501" s="50"/>
    </row>
    <row r="1502" s="29" customFormat="1" ht="13.5" customHeight="1">
      <c r="J1502" s="50"/>
    </row>
    <row r="1503" s="29" customFormat="1" ht="13.5" customHeight="1">
      <c r="J1503" s="50"/>
    </row>
    <row r="1504" s="29" customFormat="1" ht="13.5" customHeight="1">
      <c r="J1504" s="50"/>
    </row>
    <row r="1505" s="29" customFormat="1" ht="13.5" customHeight="1">
      <c r="J1505" s="50"/>
    </row>
    <row r="1506" s="29" customFormat="1" ht="13.5" customHeight="1">
      <c r="J1506" s="50"/>
    </row>
    <row r="1507" s="29" customFormat="1" ht="13.5" customHeight="1">
      <c r="J1507" s="50"/>
    </row>
    <row r="1508" s="29" customFormat="1" ht="13.5" customHeight="1">
      <c r="J1508" s="50"/>
    </row>
    <row r="1509" s="29" customFormat="1" ht="13.5" customHeight="1">
      <c r="J1509" s="50"/>
    </row>
    <row r="1510" s="29" customFormat="1" ht="13.5" customHeight="1">
      <c r="J1510" s="50"/>
    </row>
    <row r="1511" s="29" customFormat="1" ht="13.5" customHeight="1">
      <c r="J1511" s="50"/>
    </row>
    <row r="1512" s="29" customFormat="1" ht="13.5" customHeight="1">
      <c r="J1512" s="50"/>
    </row>
    <row r="1513" s="29" customFormat="1" ht="13.5" customHeight="1">
      <c r="J1513" s="50"/>
    </row>
    <row r="1514" s="29" customFormat="1" ht="13.5" customHeight="1">
      <c r="J1514" s="50"/>
    </row>
    <row r="1515" s="29" customFormat="1" ht="13.5" customHeight="1">
      <c r="J1515" s="50"/>
    </row>
    <row r="1516" s="29" customFormat="1" ht="13.5" customHeight="1">
      <c r="J1516" s="50"/>
    </row>
    <row r="1517" s="29" customFormat="1" ht="13.5" customHeight="1">
      <c r="J1517" s="50"/>
    </row>
    <row r="1518" s="29" customFormat="1" ht="13.5" customHeight="1">
      <c r="J1518" s="50"/>
    </row>
    <row r="1519" s="29" customFormat="1" ht="13.5" customHeight="1">
      <c r="J1519" s="50"/>
    </row>
    <row r="1520" s="29" customFormat="1" ht="13.5" customHeight="1">
      <c r="J1520" s="50"/>
    </row>
    <row r="1521" s="29" customFormat="1" ht="13.5" customHeight="1">
      <c r="J1521" s="50"/>
    </row>
    <row r="1522" s="29" customFormat="1" ht="13.5" customHeight="1">
      <c r="J1522" s="50"/>
    </row>
    <row r="1523" s="29" customFormat="1" ht="13.5" customHeight="1">
      <c r="J1523" s="50"/>
    </row>
    <row r="1524" s="29" customFormat="1" ht="13.5" customHeight="1">
      <c r="J1524" s="50"/>
    </row>
    <row r="1525" s="29" customFormat="1" ht="13.5" customHeight="1">
      <c r="J1525" s="50"/>
    </row>
    <row r="1526" s="29" customFormat="1" ht="13.5" customHeight="1">
      <c r="J1526" s="50"/>
    </row>
    <row r="1527" s="29" customFormat="1" ht="13.5" customHeight="1">
      <c r="J1527" s="50"/>
    </row>
    <row r="1528" s="29" customFormat="1" ht="13.5" customHeight="1">
      <c r="J1528" s="50"/>
    </row>
    <row r="1529" s="29" customFormat="1" ht="13.5" customHeight="1">
      <c r="J1529" s="50"/>
    </row>
    <row r="1530" s="29" customFormat="1" ht="13.5" customHeight="1">
      <c r="J1530" s="50"/>
    </row>
    <row r="1531" s="29" customFormat="1" ht="13.5" customHeight="1">
      <c r="J1531" s="50"/>
    </row>
    <row r="1532" s="29" customFormat="1" ht="13.5" customHeight="1">
      <c r="J1532" s="50"/>
    </row>
    <row r="1533" s="29" customFormat="1" ht="13.5" customHeight="1">
      <c r="J1533" s="50"/>
    </row>
    <row r="1534" s="29" customFormat="1" ht="13.5" customHeight="1">
      <c r="J1534" s="50"/>
    </row>
    <row r="1535" s="29" customFormat="1" ht="13.5" customHeight="1">
      <c r="J1535" s="50"/>
    </row>
    <row r="1536" s="29" customFormat="1" ht="13.5" customHeight="1">
      <c r="J1536" s="50"/>
    </row>
    <row r="1537" s="29" customFormat="1" ht="13.5" customHeight="1">
      <c r="J1537" s="50"/>
    </row>
    <row r="1538" s="29" customFormat="1" ht="13.5" customHeight="1">
      <c r="J1538" s="50"/>
    </row>
    <row r="1539" s="29" customFormat="1" ht="13.5" customHeight="1">
      <c r="J1539" s="50"/>
    </row>
    <row r="1540" s="29" customFormat="1" ht="13.5" customHeight="1">
      <c r="J1540" s="50"/>
    </row>
    <row r="1541" s="29" customFormat="1" ht="13.5" customHeight="1">
      <c r="J1541" s="50"/>
    </row>
    <row r="1542" s="29" customFormat="1" ht="13.5" customHeight="1">
      <c r="J1542" s="50"/>
    </row>
    <row r="1543" s="29" customFormat="1" ht="13.5" customHeight="1">
      <c r="J1543" s="50"/>
    </row>
    <row r="1544" s="29" customFormat="1" ht="13.5" customHeight="1">
      <c r="J1544" s="50"/>
    </row>
    <row r="1545" s="29" customFormat="1" ht="13.5" customHeight="1">
      <c r="J1545" s="50"/>
    </row>
    <row r="1546" s="29" customFormat="1" ht="13.5" customHeight="1">
      <c r="J1546" s="50"/>
    </row>
    <row r="1547" s="29" customFormat="1" ht="13.5" customHeight="1">
      <c r="J1547" s="50"/>
    </row>
    <row r="1548" s="29" customFormat="1" ht="13.5" customHeight="1">
      <c r="J1548" s="50"/>
    </row>
    <row r="1549" s="29" customFormat="1" ht="13.5" customHeight="1">
      <c r="J1549" s="50"/>
    </row>
    <row r="1550" s="29" customFormat="1" ht="13.5" customHeight="1">
      <c r="J1550" s="50"/>
    </row>
    <row r="1551" s="29" customFormat="1" ht="13.5" customHeight="1">
      <c r="J1551" s="50"/>
    </row>
    <row r="1552" s="29" customFormat="1" ht="13.5" customHeight="1">
      <c r="J1552" s="50"/>
    </row>
    <row r="1553" s="29" customFormat="1" ht="13.5" customHeight="1">
      <c r="J1553" s="50"/>
    </row>
    <row r="1554" s="29" customFormat="1" ht="13.5" customHeight="1">
      <c r="J1554" s="50"/>
    </row>
    <row r="1555" s="29" customFormat="1" ht="13.5" customHeight="1">
      <c r="J1555" s="50"/>
    </row>
    <row r="1556" s="29" customFormat="1" ht="13.5" customHeight="1">
      <c r="J1556" s="50"/>
    </row>
    <row r="1557" s="29" customFormat="1" ht="13.5" customHeight="1">
      <c r="J1557" s="50"/>
    </row>
    <row r="1558" s="29" customFormat="1" ht="13.5" customHeight="1">
      <c r="J1558" s="50"/>
    </row>
    <row r="1559" s="29" customFormat="1" ht="13.5" customHeight="1">
      <c r="J1559" s="50"/>
    </row>
    <row r="1560" s="29" customFormat="1" ht="13.5" customHeight="1">
      <c r="J1560" s="50"/>
    </row>
    <row r="1561" s="29" customFormat="1" ht="13.5" customHeight="1">
      <c r="J1561" s="50"/>
    </row>
    <row r="1562" s="29" customFormat="1" ht="13.5" customHeight="1">
      <c r="J1562" s="50"/>
    </row>
    <row r="1563" s="29" customFormat="1" ht="13.5" customHeight="1">
      <c r="J1563" s="50"/>
    </row>
    <row r="1564" s="29" customFormat="1" ht="13.5" customHeight="1">
      <c r="J1564" s="50"/>
    </row>
    <row r="1565" s="29" customFormat="1" ht="13.5" customHeight="1">
      <c r="J1565" s="50"/>
    </row>
    <row r="1566" s="29" customFormat="1" ht="13.5" customHeight="1">
      <c r="J1566" s="50"/>
    </row>
    <row r="1567" s="29" customFormat="1" ht="13.5" customHeight="1">
      <c r="J1567" s="50"/>
    </row>
    <row r="1568" s="29" customFormat="1" ht="13.5" customHeight="1">
      <c r="J1568" s="50"/>
    </row>
    <row r="1569" s="29" customFormat="1" ht="13.5" customHeight="1">
      <c r="J1569" s="50"/>
    </row>
    <row r="1570" s="29" customFormat="1" ht="13.5" customHeight="1">
      <c r="J1570" s="50"/>
    </row>
    <row r="1571" s="29" customFormat="1" ht="13.5" customHeight="1">
      <c r="J1571" s="50"/>
    </row>
    <row r="1572" s="29" customFormat="1" ht="13.5" customHeight="1">
      <c r="J1572" s="50"/>
    </row>
    <row r="1573" s="29" customFormat="1" ht="13.5" customHeight="1">
      <c r="J1573" s="50"/>
    </row>
    <row r="1574" s="29" customFormat="1" ht="13.5" customHeight="1">
      <c r="J1574" s="50"/>
    </row>
    <row r="1575" s="29" customFormat="1" ht="13.5" customHeight="1">
      <c r="J1575" s="50"/>
    </row>
    <row r="1576" s="29" customFormat="1" ht="13.5" customHeight="1">
      <c r="J1576" s="50"/>
    </row>
    <row r="1577" s="29" customFormat="1" ht="13.5" customHeight="1">
      <c r="J1577" s="50"/>
    </row>
    <row r="1578" s="29" customFormat="1" ht="13.5" customHeight="1">
      <c r="J1578" s="50"/>
    </row>
    <row r="1579" s="29" customFormat="1" ht="13.5" customHeight="1">
      <c r="J1579" s="50"/>
    </row>
    <row r="1580" s="29" customFormat="1" ht="13.5" customHeight="1">
      <c r="J1580" s="50"/>
    </row>
    <row r="1581" s="29" customFormat="1" ht="13.5" customHeight="1">
      <c r="J1581" s="50"/>
    </row>
    <row r="1582" s="29" customFormat="1" ht="13.5" customHeight="1">
      <c r="J1582" s="50"/>
    </row>
    <row r="1583" s="29" customFormat="1" ht="13.5" customHeight="1">
      <c r="J1583" s="50"/>
    </row>
    <row r="1584" s="29" customFormat="1" ht="13.5" customHeight="1">
      <c r="J1584" s="50"/>
    </row>
    <row r="1585" s="29" customFormat="1" ht="13.5" customHeight="1">
      <c r="J1585" s="50"/>
    </row>
    <row r="1586" s="29" customFormat="1" ht="13.5" customHeight="1">
      <c r="J1586" s="50"/>
    </row>
    <row r="1587" s="29" customFormat="1" ht="13.5" customHeight="1">
      <c r="J1587" s="50"/>
    </row>
    <row r="1588" s="29" customFormat="1" ht="13.5" customHeight="1">
      <c r="J1588" s="50"/>
    </row>
    <row r="1589" s="29" customFormat="1" ht="13.5" customHeight="1">
      <c r="J1589" s="50"/>
    </row>
    <row r="1590" s="29" customFormat="1" ht="13.5" customHeight="1">
      <c r="J1590" s="50"/>
    </row>
    <row r="1591" s="29" customFormat="1" ht="13.5" customHeight="1">
      <c r="J1591" s="50"/>
    </row>
    <row r="1592" s="29" customFormat="1" ht="13.5" customHeight="1">
      <c r="J1592" s="50"/>
    </row>
    <row r="1593" s="29" customFormat="1" ht="13.5" customHeight="1">
      <c r="J1593" s="50"/>
    </row>
    <row r="1594" s="29" customFormat="1" ht="13.5" customHeight="1">
      <c r="J1594" s="50"/>
    </row>
    <row r="1595" s="29" customFormat="1" ht="13.5" customHeight="1">
      <c r="J1595" s="50"/>
    </row>
    <row r="1596" s="29" customFormat="1" ht="13.5" customHeight="1">
      <c r="J1596" s="50"/>
    </row>
    <row r="1597" s="29" customFormat="1" ht="13.5" customHeight="1">
      <c r="J1597" s="50"/>
    </row>
    <row r="1598" s="29" customFormat="1" ht="13.5" customHeight="1">
      <c r="J1598" s="50"/>
    </row>
    <row r="1599" s="29" customFormat="1" ht="13.5" customHeight="1">
      <c r="J1599" s="50"/>
    </row>
    <row r="1600" s="29" customFormat="1" ht="13.5" customHeight="1">
      <c r="J1600" s="50"/>
    </row>
    <row r="1601" s="29" customFormat="1" ht="13.5" customHeight="1">
      <c r="J1601" s="50"/>
    </row>
    <row r="1602" s="29" customFormat="1" ht="13.5" customHeight="1">
      <c r="J1602" s="50"/>
    </row>
    <row r="1603" s="29" customFormat="1" ht="13.5" customHeight="1">
      <c r="J1603" s="50"/>
    </row>
    <row r="1604" s="29" customFormat="1" ht="13.5" customHeight="1">
      <c r="J1604" s="50"/>
    </row>
    <row r="1605" s="29" customFormat="1" ht="13.5" customHeight="1">
      <c r="J1605" s="50"/>
    </row>
    <row r="1606" s="29" customFormat="1" ht="13.5" customHeight="1">
      <c r="J1606" s="50"/>
    </row>
    <row r="1607" s="29" customFormat="1" ht="13.5" customHeight="1">
      <c r="J1607" s="50"/>
    </row>
    <row r="1608" s="29" customFormat="1" ht="13.5" customHeight="1">
      <c r="J1608" s="50"/>
    </row>
    <row r="1609" s="29" customFormat="1" ht="13.5" customHeight="1">
      <c r="J1609" s="50"/>
    </row>
    <row r="1610" s="29" customFormat="1" ht="13.5" customHeight="1">
      <c r="J1610" s="50"/>
    </row>
    <row r="1611" s="29" customFormat="1" ht="13.5" customHeight="1">
      <c r="J1611" s="50"/>
    </row>
    <row r="1612" s="29" customFormat="1" ht="13.5" customHeight="1">
      <c r="J1612" s="50"/>
    </row>
    <row r="1613" s="29" customFormat="1" ht="13.5" customHeight="1">
      <c r="J1613" s="50"/>
    </row>
    <row r="1614" s="29" customFormat="1" ht="13.5" customHeight="1">
      <c r="J1614" s="50"/>
    </row>
    <row r="1615" s="29" customFormat="1" ht="13.5" customHeight="1">
      <c r="J1615" s="50"/>
    </row>
    <row r="1616" s="29" customFormat="1" ht="13.5" customHeight="1">
      <c r="J1616" s="50"/>
    </row>
    <row r="1617" s="29" customFormat="1" ht="13.5" customHeight="1">
      <c r="J1617" s="50"/>
    </row>
    <row r="1618" s="29" customFormat="1" ht="13.5" customHeight="1">
      <c r="J1618" s="50"/>
    </row>
    <row r="1619" s="29" customFormat="1" ht="13.5" customHeight="1">
      <c r="J1619" s="50"/>
    </row>
    <row r="1620" s="29" customFormat="1" ht="13.5" customHeight="1">
      <c r="J1620" s="50"/>
    </row>
    <row r="1621" s="29" customFormat="1" ht="13.5" customHeight="1">
      <c r="J1621" s="50"/>
    </row>
    <row r="1622" s="29" customFormat="1" ht="13.5" customHeight="1">
      <c r="J1622" s="50"/>
    </row>
    <row r="1623" s="29" customFormat="1" ht="13.5" customHeight="1">
      <c r="J1623" s="50"/>
    </row>
    <row r="1624" s="29" customFormat="1" ht="13.5" customHeight="1">
      <c r="J1624" s="50"/>
    </row>
    <row r="1625" s="29" customFormat="1" ht="13.5" customHeight="1">
      <c r="J1625" s="50"/>
    </row>
    <row r="1626" s="29" customFormat="1" ht="13.5" customHeight="1">
      <c r="J1626" s="50"/>
    </row>
    <row r="1627" s="29" customFormat="1" ht="13.5" customHeight="1">
      <c r="J1627" s="50"/>
    </row>
    <row r="1628" s="29" customFormat="1" ht="13.5" customHeight="1">
      <c r="J1628" s="50"/>
    </row>
    <row r="1629" s="29" customFormat="1" ht="13.5" customHeight="1">
      <c r="J1629" s="50"/>
    </row>
    <row r="1630" s="29" customFormat="1" ht="13.5" customHeight="1">
      <c r="J1630" s="50"/>
    </row>
    <row r="1631" s="29" customFormat="1" ht="13.5" customHeight="1">
      <c r="J1631" s="50"/>
    </row>
    <row r="1632" s="29" customFormat="1" ht="13.5" customHeight="1">
      <c r="J1632" s="50"/>
    </row>
    <row r="1633" s="29" customFormat="1" ht="13.5" customHeight="1">
      <c r="J1633" s="50"/>
    </row>
    <row r="1634" s="29" customFormat="1" ht="13.5" customHeight="1">
      <c r="J1634" s="50"/>
    </row>
    <row r="1635" s="29" customFormat="1" ht="13.5" customHeight="1">
      <c r="J1635" s="50"/>
    </row>
    <row r="1636" s="29" customFormat="1" ht="13.5" customHeight="1">
      <c r="J1636" s="50"/>
    </row>
    <row r="1637" s="29" customFormat="1" ht="13.5" customHeight="1">
      <c r="J1637" s="50"/>
    </row>
    <row r="1638" s="29" customFormat="1" ht="13.5" customHeight="1">
      <c r="J1638" s="50"/>
    </row>
    <row r="1639" s="29" customFormat="1" ht="13.5" customHeight="1">
      <c r="J1639" s="50"/>
    </row>
    <row r="1640" s="29" customFormat="1" ht="13.5" customHeight="1">
      <c r="J1640" s="50"/>
    </row>
    <row r="1641" s="29" customFormat="1" ht="13.5" customHeight="1">
      <c r="J1641" s="50"/>
    </row>
    <row r="1642" s="29" customFormat="1" ht="13.5" customHeight="1">
      <c r="J1642" s="50"/>
    </row>
    <row r="1643" s="29" customFormat="1" ht="13.5" customHeight="1">
      <c r="J1643" s="50"/>
    </row>
    <row r="1644" s="29" customFormat="1" ht="13.5" customHeight="1">
      <c r="J1644" s="50"/>
    </row>
    <row r="1645" s="29" customFormat="1" ht="13.5" customHeight="1">
      <c r="J1645" s="50"/>
    </row>
    <row r="1646" s="29" customFormat="1" ht="13.5" customHeight="1">
      <c r="J1646" s="50"/>
    </row>
    <row r="1647" s="29" customFormat="1" ht="13.5" customHeight="1">
      <c r="J1647" s="50"/>
    </row>
    <row r="1648" s="29" customFormat="1" ht="13.5" customHeight="1">
      <c r="J1648" s="50"/>
    </row>
    <row r="1649" s="29" customFormat="1" ht="13.5" customHeight="1">
      <c r="J1649" s="50"/>
    </row>
    <row r="1650" s="29" customFormat="1" ht="13.5" customHeight="1">
      <c r="J1650" s="50"/>
    </row>
    <row r="1651" s="29" customFormat="1" ht="13.5" customHeight="1">
      <c r="J1651" s="50"/>
    </row>
    <row r="1652" s="29" customFormat="1" ht="13.5" customHeight="1">
      <c r="J1652" s="50"/>
    </row>
    <row r="1653" s="29" customFormat="1" ht="13.5" customHeight="1">
      <c r="J1653" s="50"/>
    </row>
    <row r="1654" s="29" customFormat="1" ht="13.5" customHeight="1">
      <c r="J1654" s="50"/>
    </row>
    <row r="1655" s="29" customFormat="1" ht="13.5" customHeight="1">
      <c r="J1655" s="50"/>
    </row>
    <row r="1656" s="29" customFormat="1" ht="13.5" customHeight="1">
      <c r="J1656" s="50"/>
    </row>
    <row r="1657" s="29" customFormat="1" ht="13.5" customHeight="1">
      <c r="J1657" s="50"/>
    </row>
    <row r="1658" s="29" customFormat="1" ht="13.5" customHeight="1">
      <c r="J1658" s="50"/>
    </row>
    <row r="1659" s="29" customFormat="1" ht="13.5" customHeight="1">
      <c r="J1659" s="50"/>
    </row>
    <row r="1660" s="29" customFormat="1" ht="13.5" customHeight="1">
      <c r="J1660" s="50"/>
    </row>
    <row r="1661" s="29" customFormat="1" ht="13.5" customHeight="1">
      <c r="J1661" s="50"/>
    </row>
    <row r="1662" s="29" customFormat="1" ht="13.5" customHeight="1">
      <c r="J1662" s="50"/>
    </row>
    <row r="1663" s="29" customFormat="1" ht="13.5" customHeight="1">
      <c r="J1663" s="50"/>
    </row>
    <row r="1664" s="29" customFormat="1" ht="13.5" customHeight="1">
      <c r="J1664" s="50"/>
    </row>
    <row r="1665" s="29" customFormat="1" ht="13.5" customHeight="1">
      <c r="J1665" s="50"/>
    </row>
    <row r="1666" s="29" customFormat="1" ht="13.5" customHeight="1">
      <c r="J1666" s="50"/>
    </row>
    <row r="1667" s="29" customFormat="1" ht="13.5" customHeight="1">
      <c r="J1667" s="50"/>
    </row>
    <row r="1668" s="29" customFormat="1" ht="13.5" customHeight="1">
      <c r="J1668" s="50"/>
    </row>
    <row r="1669" s="29" customFormat="1" ht="13.5" customHeight="1">
      <c r="J1669" s="50"/>
    </row>
    <row r="1670" s="29" customFormat="1" ht="13.5" customHeight="1">
      <c r="J1670" s="50"/>
    </row>
    <row r="1671" s="29" customFormat="1" ht="13.5" customHeight="1">
      <c r="J1671" s="50"/>
    </row>
    <row r="1672" s="29" customFormat="1" ht="13.5" customHeight="1">
      <c r="J1672" s="50"/>
    </row>
    <row r="1673" s="29" customFormat="1" ht="13.5" customHeight="1">
      <c r="J1673" s="50"/>
    </row>
    <row r="1674" s="29" customFormat="1" ht="13.5" customHeight="1">
      <c r="J1674" s="50"/>
    </row>
    <row r="1675" s="29" customFormat="1" ht="13.5" customHeight="1">
      <c r="J1675" s="50"/>
    </row>
    <row r="1676" s="29" customFormat="1" ht="13.5" customHeight="1">
      <c r="J1676" s="50"/>
    </row>
    <row r="1677" s="29" customFormat="1" ht="13.5" customHeight="1">
      <c r="J1677" s="50"/>
    </row>
    <row r="1678" s="29" customFormat="1" ht="13.5" customHeight="1">
      <c r="J1678" s="50"/>
    </row>
    <row r="1679" s="29" customFormat="1" ht="13.5" customHeight="1">
      <c r="J1679" s="50"/>
    </row>
    <row r="1680" s="29" customFormat="1" ht="13.5" customHeight="1">
      <c r="J1680" s="50"/>
    </row>
    <row r="1681" s="29" customFormat="1" ht="13.5" customHeight="1">
      <c r="J1681" s="50"/>
    </row>
    <row r="1682" s="29" customFormat="1" ht="13.5" customHeight="1">
      <c r="J1682" s="50"/>
    </row>
    <row r="1683" s="29" customFormat="1" ht="13.5" customHeight="1">
      <c r="J1683" s="50"/>
    </row>
    <row r="1684" s="29" customFormat="1" ht="13.5" customHeight="1">
      <c r="J1684" s="50"/>
    </row>
    <row r="1685" s="29" customFormat="1" ht="13.5" customHeight="1">
      <c r="J1685" s="50"/>
    </row>
    <row r="1686" s="29" customFormat="1" ht="13.5" customHeight="1">
      <c r="J1686" s="50"/>
    </row>
    <row r="1687" s="29" customFormat="1" ht="13.5" customHeight="1">
      <c r="J1687" s="50"/>
    </row>
    <row r="1688" s="29" customFormat="1" ht="13.5" customHeight="1">
      <c r="J1688" s="50"/>
    </row>
    <row r="1689" s="29" customFormat="1" ht="13.5" customHeight="1">
      <c r="J1689" s="50"/>
    </row>
    <row r="1690" s="29" customFormat="1" ht="13.5" customHeight="1">
      <c r="J1690" s="50"/>
    </row>
    <row r="1691" s="29" customFormat="1" ht="13.5" customHeight="1">
      <c r="J1691" s="50"/>
    </row>
    <row r="1692" s="29" customFormat="1" ht="13.5" customHeight="1">
      <c r="J1692" s="50"/>
    </row>
    <row r="1693" s="29" customFormat="1" ht="13.5" customHeight="1">
      <c r="J1693" s="50"/>
    </row>
    <row r="1694" s="29" customFormat="1" ht="13.5" customHeight="1">
      <c r="J1694" s="50"/>
    </row>
    <row r="1695" s="29" customFormat="1" ht="13.5" customHeight="1">
      <c r="J1695" s="50"/>
    </row>
    <row r="1696" s="29" customFormat="1" ht="13.5" customHeight="1">
      <c r="J1696" s="50"/>
    </row>
    <row r="1697" s="29" customFormat="1" ht="13.5" customHeight="1">
      <c r="J1697" s="50"/>
    </row>
    <row r="1698" s="29" customFormat="1" ht="13.5" customHeight="1">
      <c r="J1698" s="50"/>
    </row>
    <row r="1699" s="29" customFormat="1" ht="13.5" customHeight="1">
      <c r="J1699" s="50"/>
    </row>
    <row r="1700" s="29" customFormat="1" ht="13.5" customHeight="1">
      <c r="J1700" s="50"/>
    </row>
    <row r="1701" s="29" customFormat="1" ht="13.5" customHeight="1">
      <c r="J1701" s="50"/>
    </row>
    <row r="1702" s="29" customFormat="1" ht="13.5" customHeight="1">
      <c r="J1702" s="50"/>
    </row>
    <row r="1703" s="29" customFormat="1" ht="13.5" customHeight="1">
      <c r="J1703" s="50"/>
    </row>
    <row r="1704" s="29" customFormat="1" ht="13.5" customHeight="1">
      <c r="J1704" s="50"/>
    </row>
    <row r="1705" s="29" customFormat="1" ht="13.5" customHeight="1">
      <c r="J1705" s="50"/>
    </row>
    <row r="1706" s="29" customFormat="1" ht="13.5" customHeight="1">
      <c r="J1706" s="50"/>
    </row>
    <row r="1707" s="29" customFormat="1" ht="13.5" customHeight="1">
      <c r="J1707" s="50"/>
    </row>
    <row r="1708" s="29" customFormat="1" ht="13.5" customHeight="1">
      <c r="J1708" s="50"/>
    </row>
    <row r="1709" s="29" customFormat="1" ht="13.5" customHeight="1">
      <c r="J1709" s="50"/>
    </row>
    <row r="1710" s="29" customFormat="1" ht="13.5" customHeight="1">
      <c r="J1710" s="50"/>
    </row>
    <row r="1711" s="29" customFormat="1" ht="13.5" customHeight="1">
      <c r="J1711" s="50"/>
    </row>
    <row r="1712" s="29" customFormat="1" ht="13.5" customHeight="1">
      <c r="J1712" s="50"/>
    </row>
    <row r="1713" s="29" customFormat="1" ht="13.5" customHeight="1">
      <c r="J1713" s="50"/>
    </row>
    <row r="1714" s="29" customFormat="1" ht="13.5" customHeight="1">
      <c r="J1714" s="50"/>
    </row>
    <row r="1715" s="29" customFormat="1" ht="13.5" customHeight="1">
      <c r="J1715" s="50"/>
    </row>
    <row r="1716" s="29" customFormat="1" ht="13.5" customHeight="1">
      <c r="J1716" s="50"/>
    </row>
    <row r="1717" s="29" customFormat="1" ht="13.5" customHeight="1">
      <c r="J1717" s="50"/>
    </row>
    <row r="1718" s="29" customFormat="1" ht="13.5" customHeight="1">
      <c r="J1718" s="50"/>
    </row>
    <row r="1719" s="29" customFormat="1" ht="13.5" customHeight="1">
      <c r="J1719" s="50"/>
    </row>
    <row r="1720" s="29" customFormat="1" ht="13.5" customHeight="1">
      <c r="J1720" s="50"/>
    </row>
    <row r="1721" s="29" customFormat="1" ht="13.5" customHeight="1">
      <c r="J1721" s="50"/>
    </row>
    <row r="1722" s="29" customFormat="1" ht="13.5" customHeight="1">
      <c r="J1722" s="50"/>
    </row>
    <row r="1723" s="29" customFormat="1" ht="13.5" customHeight="1">
      <c r="J1723" s="50"/>
    </row>
    <row r="1724" s="29" customFormat="1" ht="13.5" customHeight="1">
      <c r="J1724" s="50"/>
    </row>
    <row r="1725" s="29" customFormat="1" ht="13.5" customHeight="1">
      <c r="J1725" s="50"/>
    </row>
    <row r="1726" s="29" customFormat="1" ht="13.5" customHeight="1">
      <c r="J1726" s="50"/>
    </row>
    <row r="1727" s="29" customFormat="1" ht="13.5" customHeight="1">
      <c r="J1727" s="50"/>
    </row>
    <row r="1728" s="29" customFormat="1" ht="13.5" customHeight="1">
      <c r="J1728" s="50"/>
    </row>
    <row r="1729" s="29" customFormat="1" ht="13.5" customHeight="1">
      <c r="J1729" s="50"/>
    </row>
    <row r="1730" s="29" customFormat="1" ht="13.5" customHeight="1">
      <c r="J1730" s="50"/>
    </row>
    <row r="1731" s="29" customFormat="1" ht="13.5" customHeight="1">
      <c r="J1731" s="50"/>
    </row>
    <row r="1732" s="29" customFormat="1" ht="13.5" customHeight="1">
      <c r="J1732" s="50"/>
    </row>
    <row r="1733" s="29" customFormat="1" ht="13.5" customHeight="1">
      <c r="J1733" s="50"/>
    </row>
    <row r="1734" s="29" customFormat="1" ht="13.5" customHeight="1">
      <c r="J1734" s="50"/>
    </row>
    <row r="1735" s="29" customFormat="1" ht="13.5" customHeight="1">
      <c r="J1735" s="50"/>
    </row>
    <row r="1736" s="29" customFormat="1" ht="13.5" customHeight="1">
      <c r="J1736" s="50"/>
    </row>
    <row r="1737" s="29" customFormat="1" ht="13.5" customHeight="1">
      <c r="J1737" s="50"/>
    </row>
    <row r="1738" s="29" customFormat="1" ht="13.5" customHeight="1">
      <c r="J1738" s="50"/>
    </row>
    <row r="1739" s="29" customFormat="1" ht="13.5" customHeight="1">
      <c r="J1739" s="50"/>
    </row>
    <row r="1740" s="29" customFormat="1" ht="13.5" customHeight="1">
      <c r="J1740" s="50"/>
    </row>
    <row r="1741" s="29" customFormat="1" ht="13.5" customHeight="1">
      <c r="J1741" s="50"/>
    </row>
    <row r="1742" s="29" customFormat="1" ht="13.5" customHeight="1">
      <c r="J1742" s="50"/>
    </row>
    <row r="1743" s="29" customFormat="1" ht="13.5" customHeight="1">
      <c r="J1743" s="50"/>
    </row>
    <row r="1744" s="29" customFormat="1" ht="13.5" customHeight="1">
      <c r="J1744" s="50"/>
    </row>
    <row r="1745" s="29" customFormat="1" ht="13.5" customHeight="1">
      <c r="J1745" s="50"/>
    </row>
    <row r="1746" s="29" customFormat="1" ht="13.5" customHeight="1">
      <c r="J1746" s="50"/>
    </row>
    <row r="1747" s="29" customFormat="1" ht="13.5" customHeight="1">
      <c r="J1747" s="50"/>
    </row>
    <row r="1748" s="29" customFormat="1" ht="13.5" customHeight="1">
      <c r="J1748" s="50"/>
    </row>
    <row r="1749" s="29" customFormat="1" ht="13.5" customHeight="1">
      <c r="J1749" s="50"/>
    </row>
    <row r="1750" s="29" customFormat="1" ht="13.5" customHeight="1">
      <c r="J1750" s="50"/>
    </row>
    <row r="1751" s="29" customFormat="1" ht="13.5" customHeight="1">
      <c r="J1751" s="50"/>
    </row>
    <row r="1752" s="29" customFormat="1" ht="13.5" customHeight="1">
      <c r="J1752" s="50"/>
    </row>
    <row r="1753" s="29" customFormat="1" ht="13.5" customHeight="1">
      <c r="J1753" s="50"/>
    </row>
    <row r="1754" s="29" customFormat="1" ht="13.5" customHeight="1">
      <c r="J1754" s="50"/>
    </row>
    <row r="1755" s="29" customFormat="1" ht="13.5" customHeight="1">
      <c r="J1755" s="50"/>
    </row>
    <row r="1756" s="29" customFormat="1" ht="13.5" customHeight="1">
      <c r="J1756" s="50"/>
    </row>
    <row r="1757" s="29" customFormat="1" ht="13.5" customHeight="1">
      <c r="J1757" s="50"/>
    </row>
    <row r="1758" s="29" customFormat="1" ht="13.5" customHeight="1">
      <c r="J1758" s="50"/>
    </row>
    <row r="1759" s="29" customFormat="1" ht="13.5" customHeight="1">
      <c r="J1759" s="50"/>
    </row>
    <row r="1760" s="29" customFormat="1" ht="13.5" customHeight="1">
      <c r="J1760" s="50"/>
    </row>
    <row r="1761" s="29" customFormat="1" ht="13.5" customHeight="1">
      <c r="J1761" s="50"/>
    </row>
    <row r="1762" s="29" customFormat="1" ht="13.5" customHeight="1">
      <c r="J1762" s="50"/>
    </row>
    <row r="1763" s="29" customFormat="1" ht="13.5" customHeight="1">
      <c r="J1763" s="50"/>
    </row>
    <row r="1764" s="29" customFormat="1" ht="13.5" customHeight="1">
      <c r="J1764" s="50"/>
    </row>
    <row r="1765" s="29" customFormat="1" ht="13.5" customHeight="1">
      <c r="J1765" s="50"/>
    </row>
    <row r="1766" s="29" customFormat="1" ht="13.5" customHeight="1">
      <c r="J1766" s="50"/>
    </row>
    <row r="1767" s="29" customFormat="1" ht="13.5" customHeight="1">
      <c r="J1767" s="50"/>
    </row>
    <row r="1768" s="29" customFormat="1" ht="13.5" customHeight="1">
      <c r="J1768" s="50"/>
    </row>
    <row r="1769" s="29" customFormat="1" ht="13.5" customHeight="1">
      <c r="J1769" s="50"/>
    </row>
    <row r="1770" s="29" customFormat="1" ht="13.5" customHeight="1">
      <c r="J1770" s="50"/>
    </row>
    <row r="1771" s="29" customFormat="1" ht="13.5" customHeight="1">
      <c r="J1771" s="50"/>
    </row>
    <row r="1772" s="29" customFormat="1" ht="13.5" customHeight="1">
      <c r="J1772" s="50"/>
    </row>
    <row r="1773" s="29" customFormat="1" ht="13.5" customHeight="1">
      <c r="J1773" s="50"/>
    </row>
    <row r="1774" s="29" customFormat="1" ht="13.5" customHeight="1">
      <c r="J1774" s="50"/>
    </row>
    <row r="1775" s="29" customFormat="1" ht="13.5" customHeight="1">
      <c r="J1775" s="50"/>
    </row>
    <row r="1776" s="29" customFormat="1" ht="13.5" customHeight="1">
      <c r="J1776" s="50"/>
    </row>
    <row r="1777" s="29" customFormat="1" ht="13.5" customHeight="1">
      <c r="J1777" s="50"/>
    </row>
    <row r="1778" s="29" customFormat="1" ht="13.5" customHeight="1">
      <c r="J1778" s="50"/>
    </row>
    <row r="1779" s="29" customFormat="1" ht="13.5" customHeight="1">
      <c r="J1779" s="50"/>
    </row>
    <row r="1780" s="29" customFormat="1" ht="13.5" customHeight="1">
      <c r="J1780" s="50"/>
    </row>
    <row r="1781" s="29" customFormat="1" ht="13.5" customHeight="1">
      <c r="J1781" s="50"/>
    </row>
    <row r="1782" s="29" customFormat="1" ht="13.5" customHeight="1">
      <c r="J1782" s="50"/>
    </row>
    <row r="1783" s="29" customFormat="1" ht="13.5" customHeight="1">
      <c r="J1783" s="50"/>
    </row>
    <row r="1784" s="29" customFormat="1" ht="13.5" customHeight="1">
      <c r="J1784" s="50"/>
    </row>
    <row r="1785" s="29" customFormat="1" ht="13.5" customHeight="1">
      <c r="J1785" s="50"/>
    </row>
    <row r="1786" s="29" customFormat="1" ht="13.5" customHeight="1">
      <c r="J1786" s="50"/>
    </row>
    <row r="1787" s="29" customFormat="1" ht="13.5" customHeight="1">
      <c r="J1787" s="50"/>
    </row>
    <row r="1788" s="29" customFormat="1" ht="13.5" customHeight="1">
      <c r="J1788" s="50"/>
    </row>
    <row r="1789" s="29" customFormat="1" ht="13.5" customHeight="1">
      <c r="J1789" s="50"/>
    </row>
    <row r="1790" s="29" customFormat="1" ht="13.5" customHeight="1">
      <c r="J1790" s="50"/>
    </row>
    <row r="1791" s="29" customFormat="1" ht="13.5" customHeight="1">
      <c r="J1791" s="50"/>
    </row>
    <row r="1792" s="29" customFormat="1" ht="13.5" customHeight="1">
      <c r="J1792" s="50"/>
    </row>
    <row r="1793" s="29" customFormat="1" ht="13.5" customHeight="1">
      <c r="J1793" s="50"/>
    </row>
    <row r="1794" s="29" customFormat="1" ht="13.5" customHeight="1">
      <c r="J1794" s="50"/>
    </row>
    <row r="1795" s="29" customFormat="1" ht="13.5" customHeight="1">
      <c r="J1795" s="50"/>
    </row>
    <row r="1796" s="29" customFormat="1" ht="13.5" customHeight="1">
      <c r="J1796" s="50"/>
    </row>
    <row r="1797" s="29" customFormat="1" ht="13.5" customHeight="1">
      <c r="J1797" s="50"/>
    </row>
    <row r="1798" s="29" customFormat="1" ht="13.5" customHeight="1">
      <c r="J1798" s="50"/>
    </row>
    <row r="1799" s="29" customFormat="1" ht="13.5" customHeight="1">
      <c r="J1799" s="50"/>
    </row>
    <row r="1800" s="29" customFormat="1" ht="13.5" customHeight="1">
      <c r="J1800" s="50"/>
    </row>
    <row r="1801" s="29" customFormat="1" ht="13.5" customHeight="1">
      <c r="J1801" s="50"/>
    </row>
    <row r="1802" s="29" customFormat="1" ht="13.5" customHeight="1">
      <c r="J1802" s="50"/>
    </row>
    <row r="1803" s="29" customFormat="1" ht="13.5" customHeight="1">
      <c r="J1803" s="50"/>
    </row>
    <row r="1804" s="29" customFormat="1" ht="13.5" customHeight="1">
      <c r="J1804" s="50"/>
    </row>
    <row r="1805" s="29" customFormat="1" ht="13.5" customHeight="1">
      <c r="J1805" s="50"/>
    </row>
    <row r="1806" s="29" customFormat="1" ht="13.5" customHeight="1">
      <c r="J1806" s="50"/>
    </row>
    <row r="1807" s="29" customFormat="1" ht="13.5" customHeight="1">
      <c r="J1807" s="50"/>
    </row>
    <row r="1808" s="29" customFormat="1" ht="13.5" customHeight="1">
      <c r="J1808" s="50"/>
    </row>
    <row r="1809" s="29" customFormat="1" ht="13.5" customHeight="1">
      <c r="J1809" s="50"/>
    </row>
    <row r="1810" s="29" customFormat="1" ht="13.5" customHeight="1">
      <c r="J1810" s="50"/>
    </row>
    <row r="1811" s="29" customFormat="1" ht="13.5" customHeight="1">
      <c r="J1811" s="50"/>
    </row>
    <row r="1812" s="29" customFormat="1" ht="13.5" customHeight="1">
      <c r="J1812" s="50"/>
    </row>
    <row r="1813" s="29" customFormat="1" ht="13.5" customHeight="1">
      <c r="J1813" s="50"/>
    </row>
    <row r="1814" s="29" customFormat="1" ht="13.5" customHeight="1">
      <c r="J1814" s="50"/>
    </row>
    <row r="1815" s="29" customFormat="1" ht="13.5" customHeight="1">
      <c r="J1815" s="50"/>
    </row>
    <row r="1816" s="29" customFormat="1" ht="13.5" customHeight="1">
      <c r="J1816" s="50"/>
    </row>
    <row r="1817" s="29" customFormat="1" ht="13.5" customHeight="1">
      <c r="J1817" s="50"/>
    </row>
    <row r="1818" s="29" customFormat="1" ht="13.5" customHeight="1">
      <c r="J1818" s="50"/>
    </row>
    <row r="1819" s="29" customFormat="1" ht="13.5" customHeight="1">
      <c r="J1819" s="50"/>
    </row>
    <row r="1820" s="29" customFormat="1" ht="13.5" customHeight="1">
      <c r="J1820" s="50"/>
    </row>
    <row r="1821" s="29" customFormat="1" ht="13.5" customHeight="1">
      <c r="J1821" s="50"/>
    </row>
    <row r="1822" s="29" customFormat="1" ht="13.5" customHeight="1">
      <c r="J1822" s="50"/>
    </row>
    <row r="1823" s="29" customFormat="1" ht="13.5" customHeight="1">
      <c r="J1823" s="50"/>
    </row>
    <row r="1824" s="29" customFormat="1" ht="13.5" customHeight="1">
      <c r="J1824" s="50"/>
    </row>
    <row r="1825" s="29" customFormat="1" ht="13.5" customHeight="1">
      <c r="J1825" s="50"/>
    </row>
    <row r="1826" s="29" customFormat="1" ht="13.5" customHeight="1">
      <c r="J1826" s="50"/>
    </row>
    <row r="1827" s="29" customFormat="1" ht="13.5" customHeight="1">
      <c r="J1827" s="50"/>
    </row>
    <row r="1828" s="29" customFormat="1" ht="13.5" customHeight="1">
      <c r="J1828" s="50"/>
    </row>
    <row r="1829" s="29" customFormat="1" ht="13.5" customHeight="1">
      <c r="J1829" s="50"/>
    </row>
    <row r="1830" s="29" customFormat="1" ht="13.5" customHeight="1">
      <c r="J1830" s="50"/>
    </row>
    <row r="1831" s="29" customFormat="1" ht="13.5" customHeight="1">
      <c r="J1831" s="50"/>
    </row>
    <row r="1832" s="29" customFormat="1" ht="13.5" customHeight="1">
      <c r="J1832" s="50"/>
    </row>
    <row r="1833" s="29" customFormat="1" ht="13.5" customHeight="1">
      <c r="J1833" s="50"/>
    </row>
    <row r="1834" s="29" customFormat="1" ht="13.5" customHeight="1">
      <c r="J1834" s="50"/>
    </row>
    <row r="1835" s="29" customFormat="1" ht="13.5" customHeight="1">
      <c r="J1835" s="50"/>
    </row>
    <row r="1836" s="29" customFormat="1" ht="13.5" customHeight="1">
      <c r="J1836" s="50"/>
    </row>
    <row r="1837" s="29" customFormat="1" ht="13.5" customHeight="1">
      <c r="J1837" s="50"/>
    </row>
    <row r="1838" s="29" customFormat="1" ht="13.5" customHeight="1">
      <c r="J1838" s="50"/>
    </row>
    <row r="1839" s="29" customFormat="1" ht="13.5" customHeight="1">
      <c r="J1839" s="50"/>
    </row>
    <row r="1840" s="29" customFormat="1" ht="13.5" customHeight="1">
      <c r="J1840" s="50"/>
    </row>
    <row r="1841" s="29" customFormat="1" ht="13.5" customHeight="1">
      <c r="J1841" s="50"/>
    </row>
    <row r="1842" s="29" customFormat="1" ht="13.5" customHeight="1">
      <c r="J1842" s="50"/>
    </row>
    <row r="1843" s="29" customFormat="1" ht="13.5" customHeight="1">
      <c r="J1843" s="50"/>
    </row>
    <row r="1844" s="29" customFormat="1" ht="13.5" customHeight="1">
      <c r="J1844" s="50"/>
    </row>
    <row r="1845" s="29" customFormat="1" ht="13.5" customHeight="1">
      <c r="J1845" s="50"/>
    </row>
    <row r="1846" s="29" customFormat="1" ht="13.5" customHeight="1">
      <c r="J1846" s="50"/>
    </row>
    <row r="1847" s="29" customFormat="1" ht="13.5" customHeight="1">
      <c r="J1847" s="50"/>
    </row>
    <row r="1848" s="29" customFormat="1" ht="13.5" customHeight="1">
      <c r="J1848" s="50"/>
    </row>
    <row r="1849" s="29" customFormat="1" ht="13.5" customHeight="1">
      <c r="J1849" s="50"/>
    </row>
    <row r="1850" s="29" customFormat="1" ht="13.5" customHeight="1">
      <c r="J1850" s="50"/>
    </row>
    <row r="1851" s="29" customFormat="1" ht="13.5" customHeight="1">
      <c r="J1851" s="50"/>
    </row>
    <row r="1852" s="29" customFormat="1" ht="13.5" customHeight="1">
      <c r="J1852" s="50"/>
    </row>
    <row r="1853" s="29" customFormat="1" ht="13.5" customHeight="1">
      <c r="J1853" s="50"/>
    </row>
    <row r="1854" s="29" customFormat="1" ht="13.5" customHeight="1">
      <c r="J1854" s="50"/>
    </row>
    <row r="1855" s="29" customFormat="1" ht="13.5" customHeight="1">
      <c r="J1855" s="50"/>
    </row>
    <row r="1856" s="29" customFormat="1" ht="13.5" customHeight="1">
      <c r="J1856" s="50"/>
    </row>
    <row r="1857" s="29" customFormat="1" ht="13.5" customHeight="1">
      <c r="J1857" s="50"/>
    </row>
    <row r="1858" s="29" customFormat="1" ht="13.5" customHeight="1">
      <c r="J1858" s="50"/>
    </row>
    <row r="1859" s="29" customFormat="1" ht="13.5" customHeight="1">
      <c r="J1859" s="50"/>
    </row>
    <row r="1860" s="29" customFormat="1" ht="13.5" customHeight="1">
      <c r="J1860" s="50"/>
    </row>
    <row r="1861" s="29" customFormat="1" ht="13.5" customHeight="1">
      <c r="J1861" s="50"/>
    </row>
    <row r="1862" s="29" customFormat="1" ht="13.5" customHeight="1">
      <c r="J1862" s="50"/>
    </row>
    <row r="1863" s="29" customFormat="1" ht="13.5" customHeight="1">
      <c r="J1863" s="50"/>
    </row>
    <row r="1864" s="29" customFormat="1" ht="13.5" customHeight="1">
      <c r="J1864" s="50"/>
    </row>
    <row r="1865" s="29" customFormat="1" ht="13.5" customHeight="1">
      <c r="J1865" s="50"/>
    </row>
    <row r="1866" s="29" customFormat="1" ht="13.5" customHeight="1">
      <c r="J1866" s="50"/>
    </row>
    <row r="1867" s="29" customFormat="1" ht="13.5" customHeight="1">
      <c r="J1867" s="50"/>
    </row>
    <row r="1868" s="29" customFormat="1" ht="13.5" customHeight="1">
      <c r="J1868" s="50"/>
    </row>
    <row r="1869" s="29" customFormat="1" ht="13.5" customHeight="1">
      <c r="J1869" s="50"/>
    </row>
    <row r="1870" s="29" customFormat="1" ht="13.5" customHeight="1">
      <c r="J1870" s="50"/>
    </row>
    <row r="1871" s="29" customFormat="1" ht="13.5" customHeight="1">
      <c r="J1871" s="50"/>
    </row>
    <row r="1872" s="29" customFormat="1" ht="13.5" customHeight="1">
      <c r="J1872" s="50"/>
    </row>
    <row r="1873" s="29" customFormat="1" ht="13.5" customHeight="1">
      <c r="J1873" s="50"/>
    </row>
    <row r="1874" s="29" customFormat="1" ht="13.5" customHeight="1">
      <c r="J1874" s="50"/>
    </row>
    <row r="1875" s="29" customFormat="1" ht="13.5" customHeight="1">
      <c r="J1875" s="50"/>
    </row>
    <row r="1876" s="29" customFormat="1" ht="13.5" customHeight="1">
      <c r="J1876" s="50"/>
    </row>
    <row r="1877" s="29" customFormat="1" ht="13.5" customHeight="1">
      <c r="J1877" s="50"/>
    </row>
    <row r="1878" s="29" customFormat="1" ht="13.5" customHeight="1">
      <c r="J1878" s="50"/>
    </row>
    <row r="1879" s="29" customFormat="1" ht="13.5" customHeight="1">
      <c r="J1879" s="50"/>
    </row>
    <row r="1880" s="29" customFormat="1" ht="13.5" customHeight="1">
      <c r="J1880" s="50"/>
    </row>
    <row r="1881" s="29" customFormat="1" ht="13.5" customHeight="1">
      <c r="J1881" s="50"/>
    </row>
    <row r="1882" s="29" customFormat="1" ht="13.5" customHeight="1">
      <c r="J1882" s="50"/>
    </row>
    <row r="1883" s="29" customFormat="1" ht="13.5" customHeight="1">
      <c r="J1883" s="50"/>
    </row>
    <row r="1884" s="29" customFormat="1" ht="13.5" customHeight="1">
      <c r="J1884" s="50"/>
    </row>
    <row r="1885" s="29" customFormat="1" ht="13.5" customHeight="1">
      <c r="J1885" s="50"/>
    </row>
    <row r="1886" s="29" customFormat="1" ht="13.5" customHeight="1">
      <c r="J1886" s="50"/>
    </row>
    <row r="1887" s="29" customFormat="1" ht="13.5" customHeight="1">
      <c r="J1887" s="50"/>
    </row>
    <row r="1888" s="29" customFormat="1" ht="13.5" customHeight="1">
      <c r="J1888" s="50"/>
    </row>
    <row r="1889" s="29" customFormat="1" ht="13.5" customHeight="1">
      <c r="J1889" s="50"/>
    </row>
    <row r="1890" s="29" customFormat="1" ht="13.5" customHeight="1">
      <c r="J1890" s="50"/>
    </row>
    <row r="1891" s="29" customFormat="1" ht="13.5" customHeight="1">
      <c r="J1891" s="50"/>
    </row>
    <row r="1892" s="29" customFormat="1" ht="13.5" customHeight="1">
      <c r="J1892" s="50"/>
    </row>
    <row r="1893" s="29" customFormat="1" ht="13.5" customHeight="1">
      <c r="J1893" s="50"/>
    </row>
    <row r="1894" s="29" customFormat="1" ht="13.5" customHeight="1">
      <c r="J1894" s="50"/>
    </row>
    <row r="1895" s="29" customFormat="1" ht="13.5" customHeight="1">
      <c r="J1895" s="50"/>
    </row>
    <row r="1896" s="29" customFormat="1" ht="13.5" customHeight="1">
      <c r="J1896" s="50"/>
    </row>
    <row r="1897" s="29" customFormat="1" ht="13.5" customHeight="1">
      <c r="J1897" s="50"/>
    </row>
    <row r="1898" s="29" customFormat="1" ht="13.5" customHeight="1">
      <c r="J1898" s="50"/>
    </row>
    <row r="1899" s="29" customFormat="1" ht="13.5" customHeight="1">
      <c r="J1899" s="50"/>
    </row>
    <row r="1900" s="29" customFormat="1" ht="13.5" customHeight="1">
      <c r="J1900" s="50"/>
    </row>
    <row r="1901" s="29" customFormat="1" ht="13.5" customHeight="1">
      <c r="J1901" s="50"/>
    </row>
    <row r="1902" s="29" customFormat="1" ht="13.5" customHeight="1">
      <c r="J1902" s="50"/>
    </row>
    <row r="1903" s="29" customFormat="1" ht="13.5" customHeight="1">
      <c r="J1903" s="50"/>
    </row>
    <row r="1904" s="29" customFormat="1" ht="13.5" customHeight="1">
      <c r="J1904" s="50"/>
    </row>
    <row r="1905" s="29" customFormat="1" ht="13.5" customHeight="1">
      <c r="J1905" s="50"/>
    </row>
    <row r="1906" s="29" customFormat="1" ht="13.5" customHeight="1">
      <c r="J1906" s="50"/>
    </row>
    <row r="1907" s="29" customFormat="1" ht="13.5" customHeight="1">
      <c r="J1907" s="50"/>
    </row>
    <row r="1908" s="29" customFormat="1" ht="13.5" customHeight="1">
      <c r="J1908" s="50"/>
    </row>
    <row r="1909" s="29" customFormat="1" ht="13.5" customHeight="1">
      <c r="J1909" s="50"/>
    </row>
    <row r="1910" s="29" customFormat="1" ht="13.5" customHeight="1">
      <c r="J1910" s="50"/>
    </row>
    <row r="1911" s="29" customFormat="1" ht="13.5" customHeight="1">
      <c r="J1911" s="50"/>
    </row>
    <row r="1912" s="29" customFormat="1" ht="13.5" customHeight="1">
      <c r="J1912" s="50"/>
    </row>
    <row r="1913" s="29" customFormat="1" ht="13.5" customHeight="1">
      <c r="J1913" s="50"/>
    </row>
    <row r="1914" s="29" customFormat="1" ht="13.5" customHeight="1">
      <c r="J1914" s="50"/>
    </row>
    <row r="1915" s="29" customFormat="1" ht="13.5" customHeight="1">
      <c r="J1915" s="50"/>
    </row>
    <row r="1916" s="29" customFormat="1" ht="13.5" customHeight="1">
      <c r="J1916" s="50"/>
    </row>
    <row r="1917" s="29" customFormat="1" ht="13.5" customHeight="1">
      <c r="J1917" s="50"/>
    </row>
    <row r="1918" s="29" customFormat="1" ht="13.5" customHeight="1">
      <c r="J1918" s="50"/>
    </row>
    <row r="1919" s="29" customFormat="1" ht="13.5" customHeight="1">
      <c r="J1919" s="50"/>
    </row>
    <row r="1920" s="29" customFormat="1" ht="13.5" customHeight="1">
      <c r="J1920" s="50"/>
    </row>
    <row r="1921" s="29" customFormat="1" ht="13.5" customHeight="1">
      <c r="J1921" s="50"/>
    </row>
    <row r="1922" s="29" customFormat="1" ht="13.5" customHeight="1">
      <c r="J1922" s="50"/>
    </row>
    <row r="1923" s="29" customFormat="1" ht="13.5" customHeight="1">
      <c r="J1923" s="50"/>
    </row>
    <row r="1924" s="29" customFormat="1" ht="13.5" customHeight="1">
      <c r="J1924" s="50"/>
    </row>
    <row r="1925" s="29" customFormat="1" ht="13.5" customHeight="1">
      <c r="J1925" s="50"/>
    </row>
    <row r="1926" s="29" customFormat="1" ht="13.5" customHeight="1">
      <c r="J1926" s="50"/>
    </row>
    <row r="1927" s="29" customFormat="1" ht="13.5" customHeight="1">
      <c r="J1927" s="50"/>
    </row>
    <row r="1928" s="29" customFormat="1" ht="13.5" customHeight="1">
      <c r="J1928" s="50"/>
    </row>
    <row r="1929" s="29" customFormat="1" ht="13.5" customHeight="1">
      <c r="J1929" s="50"/>
    </row>
    <row r="1930" s="29" customFormat="1" ht="13.5" customHeight="1">
      <c r="J1930" s="50"/>
    </row>
    <row r="1931" s="29" customFormat="1" ht="13.5" customHeight="1">
      <c r="J1931" s="50"/>
    </row>
    <row r="1932" s="29" customFormat="1" ht="13.5" customHeight="1">
      <c r="J1932" s="50"/>
    </row>
    <row r="1933" s="29" customFormat="1" ht="13.5" customHeight="1">
      <c r="J1933" s="50"/>
    </row>
    <row r="1934" s="29" customFormat="1" ht="13.5" customHeight="1">
      <c r="J1934" s="50"/>
    </row>
    <row r="1935" s="29" customFormat="1" ht="13.5" customHeight="1">
      <c r="J1935" s="50"/>
    </row>
    <row r="1936" s="29" customFormat="1" ht="13.5" customHeight="1">
      <c r="J1936" s="50"/>
    </row>
    <row r="1937" s="29" customFormat="1" ht="13.5" customHeight="1">
      <c r="J1937" s="50"/>
    </row>
    <row r="1938" s="29" customFormat="1" ht="13.5" customHeight="1">
      <c r="J1938" s="50"/>
    </row>
    <row r="1939" s="29" customFormat="1" ht="13.5" customHeight="1">
      <c r="J1939" s="50"/>
    </row>
    <row r="1940" s="29" customFormat="1" ht="13.5" customHeight="1">
      <c r="J1940" s="50"/>
    </row>
    <row r="1941" s="29" customFormat="1" ht="13.5" customHeight="1">
      <c r="J1941" s="50"/>
    </row>
    <row r="1942" s="29" customFormat="1" ht="13.5" customHeight="1">
      <c r="J1942" s="50"/>
    </row>
    <row r="1943" s="29" customFormat="1" ht="13.5" customHeight="1">
      <c r="J1943" s="50"/>
    </row>
    <row r="1944" s="29" customFormat="1" ht="13.5" customHeight="1">
      <c r="J1944" s="50"/>
    </row>
    <row r="1945" s="29" customFormat="1" ht="13.5" customHeight="1">
      <c r="J1945" s="50"/>
    </row>
    <row r="1946" s="29" customFormat="1" ht="13.5" customHeight="1">
      <c r="J1946" s="50"/>
    </row>
    <row r="1947" s="29" customFormat="1" ht="13.5" customHeight="1">
      <c r="J1947" s="50"/>
    </row>
    <row r="1948" s="29" customFormat="1" ht="13.5" customHeight="1">
      <c r="J1948" s="50"/>
    </row>
    <row r="1949" s="29" customFormat="1" ht="13.5" customHeight="1">
      <c r="J1949" s="50"/>
    </row>
    <row r="1950" s="29" customFormat="1" ht="13.5" customHeight="1">
      <c r="J1950" s="50"/>
    </row>
    <row r="1951" s="29" customFormat="1" ht="13.5" customHeight="1">
      <c r="J1951" s="50"/>
    </row>
    <row r="1952" s="29" customFormat="1" ht="13.5" customHeight="1">
      <c r="J1952" s="50"/>
    </row>
    <row r="1953" s="29" customFormat="1" ht="13.5" customHeight="1">
      <c r="J1953" s="50"/>
    </row>
    <row r="1954" s="29" customFormat="1" ht="13.5" customHeight="1">
      <c r="J1954" s="50"/>
    </row>
    <row r="1955" s="29" customFormat="1" ht="13.5" customHeight="1">
      <c r="J1955" s="50"/>
    </row>
    <row r="1956" s="29" customFormat="1" ht="13.5" customHeight="1">
      <c r="J1956" s="50"/>
    </row>
    <row r="1957" s="29" customFormat="1" ht="13.5" customHeight="1">
      <c r="J1957" s="50"/>
    </row>
    <row r="1958" s="29" customFormat="1" ht="13.5" customHeight="1">
      <c r="J1958" s="50"/>
    </row>
    <row r="1959" s="29" customFormat="1" ht="13.5" customHeight="1">
      <c r="J1959" s="50"/>
    </row>
    <row r="1960" s="29" customFormat="1" ht="13.5" customHeight="1">
      <c r="J1960" s="50"/>
    </row>
    <row r="1961" s="29" customFormat="1" ht="13.5" customHeight="1">
      <c r="J1961" s="50"/>
    </row>
    <row r="1962" s="29" customFormat="1" ht="13.5" customHeight="1">
      <c r="J1962" s="50"/>
    </row>
    <row r="1963" s="29" customFormat="1" ht="13.5" customHeight="1">
      <c r="J1963" s="50"/>
    </row>
    <row r="1964" s="29" customFormat="1" ht="13.5" customHeight="1">
      <c r="J1964" s="50"/>
    </row>
    <row r="1965" s="29" customFormat="1" ht="13.5" customHeight="1">
      <c r="J1965" s="50"/>
    </row>
    <row r="1966" s="29" customFormat="1" ht="13.5" customHeight="1">
      <c r="J1966" s="50"/>
    </row>
    <row r="1967" s="29" customFormat="1" ht="13.5" customHeight="1">
      <c r="J1967" s="50"/>
    </row>
    <row r="1968" s="29" customFormat="1" ht="13.5" customHeight="1">
      <c r="J1968" s="50"/>
    </row>
    <row r="1969" s="29" customFormat="1" ht="13.5" customHeight="1">
      <c r="J1969" s="50"/>
    </row>
    <row r="1970" s="29" customFormat="1" ht="13.5" customHeight="1">
      <c r="J1970" s="50"/>
    </row>
    <row r="1971" s="29" customFormat="1" ht="13.5" customHeight="1">
      <c r="J1971" s="50"/>
    </row>
    <row r="1972" s="29" customFormat="1" ht="13.5" customHeight="1">
      <c r="J1972" s="50"/>
    </row>
    <row r="1973" s="29" customFormat="1" ht="13.5" customHeight="1">
      <c r="J1973" s="50"/>
    </row>
    <row r="1974" s="29" customFormat="1" ht="13.5" customHeight="1">
      <c r="J1974" s="50"/>
    </row>
    <row r="1975" s="29" customFormat="1" ht="13.5" customHeight="1">
      <c r="J1975" s="50"/>
    </row>
    <row r="1976" s="29" customFormat="1" ht="13.5" customHeight="1">
      <c r="J1976" s="50"/>
    </row>
    <row r="1977" s="29" customFormat="1" ht="13.5" customHeight="1">
      <c r="J1977" s="50"/>
    </row>
    <row r="1978" s="29" customFormat="1" ht="13.5" customHeight="1">
      <c r="J1978" s="50"/>
    </row>
    <row r="1979" s="29" customFormat="1" ht="13.5" customHeight="1">
      <c r="J1979" s="50"/>
    </row>
    <row r="1980" s="29" customFormat="1" ht="13.5" customHeight="1">
      <c r="J1980" s="50"/>
    </row>
    <row r="1981" s="29" customFormat="1" ht="13.5" customHeight="1">
      <c r="J1981" s="50"/>
    </row>
    <row r="1982" s="29" customFormat="1" ht="13.5" customHeight="1">
      <c r="J1982" s="50"/>
    </row>
    <row r="1983" s="29" customFormat="1" ht="13.5" customHeight="1">
      <c r="J1983" s="50"/>
    </row>
    <row r="1984" s="29" customFormat="1" ht="13.5" customHeight="1">
      <c r="J1984" s="50"/>
    </row>
    <row r="1985" s="29" customFormat="1" ht="13.5" customHeight="1">
      <c r="J1985" s="50"/>
    </row>
    <row r="1986" s="29" customFormat="1" ht="13.5" customHeight="1">
      <c r="J1986" s="50"/>
    </row>
    <row r="1987" s="29" customFormat="1" ht="13.5" customHeight="1">
      <c r="J1987" s="50"/>
    </row>
    <row r="1988" s="29" customFormat="1" ht="13.5" customHeight="1">
      <c r="J1988" s="50"/>
    </row>
    <row r="1989" s="29" customFormat="1" ht="13.5" customHeight="1">
      <c r="J1989" s="50"/>
    </row>
    <row r="1990" s="29" customFormat="1" ht="13.5" customHeight="1">
      <c r="J1990" s="50"/>
    </row>
    <row r="1991" s="29" customFormat="1" ht="13.5" customHeight="1">
      <c r="J1991" s="50"/>
    </row>
    <row r="1992" s="29" customFormat="1" ht="13.5" customHeight="1">
      <c r="J1992" s="50"/>
    </row>
    <row r="1993" s="29" customFormat="1" ht="13.5" customHeight="1">
      <c r="J1993" s="50"/>
    </row>
    <row r="1994" s="29" customFormat="1" ht="13.5" customHeight="1">
      <c r="J1994" s="50"/>
    </row>
    <row r="1995" s="29" customFormat="1" ht="13.5" customHeight="1">
      <c r="J1995" s="50"/>
    </row>
    <row r="1996" s="29" customFormat="1" ht="13.5" customHeight="1">
      <c r="J1996" s="50"/>
    </row>
    <row r="1997" s="29" customFormat="1" ht="13.5" customHeight="1">
      <c r="J1997" s="50"/>
    </row>
    <row r="1998" s="29" customFormat="1" ht="13.5" customHeight="1">
      <c r="J1998" s="50"/>
    </row>
    <row r="1999" s="29" customFormat="1" ht="13.5" customHeight="1">
      <c r="J1999" s="50"/>
    </row>
    <row r="2000" s="29" customFormat="1" ht="13.5" customHeight="1">
      <c r="J2000" s="50"/>
    </row>
    <row r="2001" s="29" customFormat="1" ht="13.5" customHeight="1">
      <c r="J2001" s="50"/>
    </row>
    <row r="2002" s="29" customFormat="1" ht="13.5" customHeight="1">
      <c r="J2002" s="50"/>
    </row>
    <row r="2003" s="29" customFormat="1" ht="13.5" customHeight="1">
      <c r="J2003" s="50"/>
    </row>
    <row r="2004" s="29" customFormat="1" ht="13.5" customHeight="1">
      <c r="J2004" s="50"/>
    </row>
    <row r="2005" s="29" customFormat="1" ht="13.5" customHeight="1">
      <c r="J2005" s="50"/>
    </row>
    <row r="2006" s="29" customFormat="1" ht="13.5" customHeight="1">
      <c r="J2006" s="50"/>
    </row>
    <row r="2007" s="29" customFormat="1" ht="13.5" customHeight="1">
      <c r="J2007" s="50"/>
    </row>
    <row r="2008" s="29" customFormat="1" ht="13.5" customHeight="1">
      <c r="J2008" s="50"/>
    </row>
    <row r="2009" s="29" customFormat="1" ht="13.5" customHeight="1">
      <c r="J2009" s="50"/>
    </row>
    <row r="2010" s="29" customFormat="1" ht="13.5" customHeight="1">
      <c r="J2010" s="50"/>
    </row>
    <row r="2011" s="29" customFormat="1" ht="13.5" customHeight="1">
      <c r="J2011" s="50"/>
    </row>
    <row r="2012" s="29" customFormat="1" ht="13.5" customHeight="1">
      <c r="J2012" s="50"/>
    </row>
    <row r="2013" s="29" customFormat="1" ht="13.5" customHeight="1">
      <c r="J2013" s="50"/>
    </row>
    <row r="2014" s="29" customFormat="1" ht="13.5" customHeight="1">
      <c r="J2014" s="50"/>
    </row>
    <row r="2015" s="29" customFormat="1" ht="13.5" customHeight="1">
      <c r="J2015" s="50"/>
    </row>
    <row r="2016" s="29" customFormat="1" ht="13.5" customHeight="1">
      <c r="J2016" s="50"/>
    </row>
    <row r="2017" s="29" customFormat="1" ht="13.5" customHeight="1">
      <c r="J2017" s="50"/>
    </row>
    <row r="2018" s="29" customFormat="1" ht="13.5" customHeight="1">
      <c r="J2018" s="50"/>
    </row>
    <row r="2019" s="29" customFormat="1" ht="13.5" customHeight="1">
      <c r="J2019" s="50"/>
    </row>
    <row r="2020" s="29" customFormat="1" ht="13.5" customHeight="1">
      <c r="J2020" s="50"/>
    </row>
    <row r="2021" s="29" customFormat="1" ht="13.5" customHeight="1">
      <c r="J2021" s="50"/>
    </row>
    <row r="2022" s="29" customFormat="1" ht="13.5" customHeight="1">
      <c r="J2022" s="50"/>
    </row>
    <row r="2023" s="29" customFormat="1" ht="13.5" customHeight="1">
      <c r="J2023" s="50"/>
    </row>
    <row r="2024" s="29" customFormat="1" ht="13.5" customHeight="1">
      <c r="J2024" s="50"/>
    </row>
    <row r="2025" s="29" customFormat="1" ht="13.5" customHeight="1">
      <c r="J2025" s="50"/>
    </row>
    <row r="2026" s="29" customFormat="1" ht="13.5" customHeight="1">
      <c r="J2026" s="50"/>
    </row>
    <row r="2027" s="29" customFormat="1" ht="13.5" customHeight="1">
      <c r="J2027" s="50"/>
    </row>
    <row r="2028" s="29" customFormat="1" ht="13.5" customHeight="1">
      <c r="J2028" s="50"/>
    </row>
    <row r="2029" s="29" customFormat="1" ht="13.5" customHeight="1">
      <c r="J2029" s="50"/>
    </row>
    <row r="2030" s="29" customFormat="1" ht="13.5" customHeight="1">
      <c r="J2030" s="50"/>
    </row>
    <row r="2031" s="29" customFormat="1" ht="13.5" customHeight="1">
      <c r="J2031" s="50"/>
    </row>
    <row r="2032" s="29" customFormat="1" ht="13.5" customHeight="1">
      <c r="J2032" s="50"/>
    </row>
    <row r="2033" s="29" customFormat="1" ht="13.5" customHeight="1">
      <c r="J2033" s="50"/>
    </row>
    <row r="2034" s="29" customFormat="1" ht="13.5" customHeight="1">
      <c r="J2034" s="50"/>
    </row>
    <row r="2035" s="29" customFormat="1" ht="13.5" customHeight="1">
      <c r="J2035" s="50"/>
    </row>
    <row r="2036" s="29" customFormat="1" ht="13.5" customHeight="1">
      <c r="J2036" s="50"/>
    </row>
    <row r="2037" s="29" customFormat="1" ht="13.5" customHeight="1">
      <c r="J2037" s="50"/>
    </row>
    <row r="2038" s="29" customFormat="1" ht="13.5" customHeight="1">
      <c r="J2038" s="50"/>
    </row>
    <row r="2039" s="29" customFormat="1" ht="13.5" customHeight="1">
      <c r="J2039" s="50"/>
    </row>
    <row r="2040" s="29" customFormat="1" ht="13.5" customHeight="1">
      <c r="J2040" s="50"/>
    </row>
    <row r="2041" s="29" customFormat="1" ht="13.5" customHeight="1">
      <c r="J2041" s="50"/>
    </row>
    <row r="2042" s="29" customFormat="1" ht="13.5" customHeight="1">
      <c r="J2042" s="50"/>
    </row>
    <row r="2043" s="29" customFormat="1" ht="13.5" customHeight="1">
      <c r="J2043" s="50"/>
    </row>
    <row r="2044" s="29" customFormat="1" ht="13.5" customHeight="1">
      <c r="J2044" s="50"/>
    </row>
    <row r="2045" s="29" customFormat="1" ht="13.5" customHeight="1">
      <c r="J2045" s="50"/>
    </row>
    <row r="2046" s="29" customFormat="1" ht="13.5" customHeight="1">
      <c r="J2046" s="50"/>
    </row>
    <row r="2047" s="29" customFormat="1" ht="13.5" customHeight="1">
      <c r="J2047" s="50"/>
    </row>
    <row r="2048" s="29" customFormat="1" ht="13.5" customHeight="1">
      <c r="J2048" s="50"/>
    </row>
    <row r="2049" s="29" customFormat="1" ht="13.5" customHeight="1">
      <c r="J2049" s="50"/>
    </row>
    <row r="2050" s="29" customFormat="1" ht="13.5" customHeight="1">
      <c r="J2050" s="50"/>
    </row>
    <row r="2051" s="29" customFormat="1" ht="13.5" customHeight="1">
      <c r="J2051" s="50"/>
    </row>
    <row r="2052" s="29" customFormat="1" ht="13.5" customHeight="1">
      <c r="J2052" s="50"/>
    </row>
    <row r="2053" s="29" customFormat="1" ht="13.5" customHeight="1">
      <c r="J2053" s="50"/>
    </row>
    <row r="2054" s="29" customFormat="1" ht="13.5" customHeight="1">
      <c r="J2054" s="50"/>
    </row>
    <row r="2055" s="29" customFormat="1" ht="13.5" customHeight="1">
      <c r="J2055" s="50"/>
    </row>
    <row r="2056" s="29" customFormat="1" ht="13.5" customHeight="1">
      <c r="J2056" s="50"/>
    </row>
    <row r="2057" s="29" customFormat="1" ht="13.5" customHeight="1">
      <c r="J2057" s="50"/>
    </row>
    <row r="2058" s="29" customFormat="1" ht="13.5" customHeight="1">
      <c r="J2058" s="50"/>
    </row>
    <row r="2059" s="29" customFormat="1" ht="13.5" customHeight="1">
      <c r="J2059" s="50"/>
    </row>
    <row r="2060" s="29" customFormat="1" ht="13.5" customHeight="1">
      <c r="J2060" s="50"/>
    </row>
    <row r="2061" s="29" customFormat="1" ht="13.5" customHeight="1">
      <c r="J2061" s="50"/>
    </row>
    <row r="2062" s="29" customFormat="1" ht="13.5" customHeight="1">
      <c r="J2062" s="50"/>
    </row>
    <row r="2063" s="29" customFormat="1" ht="13.5" customHeight="1">
      <c r="J2063" s="50"/>
    </row>
    <row r="2064" s="29" customFormat="1" ht="13.5" customHeight="1">
      <c r="J2064" s="50"/>
    </row>
    <row r="2065" s="29" customFormat="1" ht="13.5" customHeight="1">
      <c r="J2065" s="50"/>
    </row>
    <row r="2066" s="29" customFormat="1" ht="13.5" customHeight="1">
      <c r="J2066" s="50"/>
    </row>
    <row r="2067" s="29" customFormat="1" ht="13.5" customHeight="1">
      <c r="J2067" s="50"/>
    </row>
    <row r="2068" s="29" customFormat="1" ht="13.5" customHeight="1">
      <c r="J2068" s="50"/>
    </row>
    <row r="2069" s="29" customFormat="1" ht="13.5" customHeight="1">
      <c r="J2069" s="50"/>
    </row>
    <row r="2070" s="29" customFormat="1" ht="13.5" customHeight="1">
      <c r="J2070" s="50"/>
    </row>
    <row r="2071" s="29" customFormat="1" ht="13.5" customHeight="1">
      <c r="J2071" s="50"/>
    </row>
    <row r="2072" s="29" customFormat="1" ht="13.5" customHeight="1">
      <c r="J2072" s="50"/>
    </row>
    <row r="2073" s="29" customFormat="1" ht="13.5" customHeight="1">
      <c r="J2073" s="50"/>
    </row>
    <row r="2074" s="29" customFormat="1" ht="13.5" customHeight="1">
      <c r="J2074" s="50"/>
    </row>
    <row r="2075" s="29" customFormat="1" ht="13.5" customHeight="1">
      <c r="J2075" s="50"/>
    </row>
    <row r="2076" s="29" customFormat="1" ht="13.5" customHeight="1">
      <c r="J2076" s="50"/>
    </row>
    <row r="2077" s="29" customFormat="1" ht="13.5" customHeight="1">
      <c r="J2077" s="50"/>
    </row>
    <row r="2078" s="29" customFormat="1" ht="13.5" customHeight="1">
      <c r="J2078" s="50"/>
    </row>
    <row r="2079" s="29" customFormat="1" ht="13.5" customHeight="1">
      <c r="J2079" s="50"/>
    </row>
    <row r="2080" s="29" customFormat="1" ht="13.5" customHeight="1">
      <c r="J2080" s="50"/>
    </row>
    <row r="2081" s="29" customFormat="1" ht="13.5" customHeight="1">
      <c r="J2081" s="50"/>
    </row>
    <row r="2082" s="29" customFormat="1" ht="13.5" customHeight="1">
      <c r="J2082" s="50"/>
    </row>
    <row r="2083" s="29" customFormat="1" ht="13.5" customHeight="1">
      <c r="J2083" s="50"/>
    </row>
    <row r="2084" s="29" customFormat="1" ht="13.5" customHeight="1">
      <c r="J2084" s="50"/>
    </row>
  </sheetData>
  <sheetProtection sheet="1" objects="1" scenarios="1"/>
  <mergeCells count="2">
    <mergeCell ref="R7:T7"/>
    <mergeCell ref="AB7:AD7"/>
  </mergeCells>
  <dataValidations count="2">
    <dataValidation type="whole" allowBlank="1" showInputMessage="1" showErrorMessage="1" sqref="F10:P409">
      <formula1>0</formula1>
      <formula2>100</formula2>
    </dataValidation>
    <dataValidation type="list" allowBlank="1" showInputMessage="1" showErrorMessage="1" sqref="R10:V409">
      <formula1>$AP$10:$AP$33</formula1>
    </dataValidation>
  </dataValidations>
  <printOptions horizontalCentered="1"/>
  <pageMargins left="0.75" right="0.75" top="1" bottom="1" header="0.5" footer="0.5"/>
  <pageSetup fitToHeight="5" fitToWidth="1" horizontalDpi="300" verticalDpi="300" orientation="portrait" paperSize="5" scale="49" r:id="rId2"/>
  <headerFooter alignWithMargins="0">
    <oddFooter>&amp;L&amp;"Arial,Bold"&amp;12Junior Stockman's Contest&amp;R&amp;"Arial,Bold"&amp;12&amp;D</oddFooter>
  </headerFooter>
  <rowBreaks count="1" manualBreakCount="1">
    <brk id="40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9"/>
  <sheetViews>
    <sheetView showGridLines="0" showZeros="0" zoomScalePageLayoutView="0" workbookViewId="0" topLeftCell="A91">
      <selection activeCell="F1" sqref="F1"/>
    </sheetView>
  </sheetViews>
  <sheetFormatPr defaultColWidth="9.00390625" defaultRowHeight="12.75"/>
  <cols>
    <col min="1" max="1" width="7.375" style="81" customWidth="1"/>
    <col min="2" max="2" width="10.75390625" style="81" customWidth="1"/>
    <col min="3" max="3" width="42.875" style="81" bestFit="1" customWidth="1"/>
    <col min="4" max="4" width="11.75390625" style="81" customWidth="1"/>
    <col min="5" max="5" width="10.75390625" style="81" hidden="1" customWidth="1"/>
    <col min="6" max="6" width="9.25390625" style="81" customWidth="1"/>
    <col min="7" max="16384" width="9.00390625" style="81" customWidth="1"/>
  </cols>
  <sheetData>
    <row r="1" spans="1:8" ht="39" customHeight="1" hidden="1" thickBot="1" thickTop="1">
      <c r="A1" s="10" t="s">
        <v>177</v>
      </c>
      <c r="B1" s="26"/>
      <c r="C1" s="79"/>
      <c r="D1" s="26"/>
      <c r="E1" s="80"/>
      <c r="F1" s="51"/>
      <c r="G1" s="51"/>
      <c r="H1" s="51"/>
    </row>
    <row r="2" spans="1:8" ht="38.25" customHeight="1" hidden="1" thickBot="1">
      <c r="A2" s="198" t="s">
        <v>7</v>
      </c>
      <c r="B2" s="199" t="s">
        <v>1</v>
      </c>
      <c r="C2" s="200" t="s">
        <v>2</v>
      </c>
      <c r="D2" s="201" t="s">
        <v>175</v>
      </c>
      <c r="E2" s="207" t="s">
        <v>6</v>
      </c>
      <c r="G2" s="51"/>
      <c r="H2" s="51"/>
    </row>
    <row r="3" spans="1:8" ht="13.5" hidden="1" thickTop="1">
      <c r="A3" s="11"/>
      <c r="B3" s="9"/>
      <c r="C3" s="5"/>
      <c r="D3" s="9"/>
      <c r="E3" s="12"/>
      <c r="F3" s="7"/>
      <c r="G3" s="51"/>
      <c r="H3" s="51"/>
    </row>
    <row r="4" spans="1:8" ht="12.75" hidden="1">
      <c r="A4" s="105" t="s">
        <v>8</v>
      </c>
      <c r="B4" s="106" t="s">
        <v>183</v>
      </c>
      <c r="C4" s="107">
        <v>0</v>
      </c>
      <c r="D4" s="108">
        <v>0</v>
      </c>
      <c r="E4" s="109">
        <v>0</v>
      </c>
      <c r="F4" s="82">
        <v>114</v>
      </c>
      <c r="G4" s="82"/>
      <c r="H4" s="51"/>
    </row>
    <row r="5" spans="1:8" ht="12.75" hidden="1">
      <c r="A5" s="148" t="s">
        <v>9</v>
      </c>
      <c r="B5" s="149" t="s">
        <v>184</v>
      </c>
      <c r="C5" s="150">
        <v>0</v>
      </c>
      <c r="D5" s="151">
        <v>0</v>
      </c>
      <c r="E5" s="152">
        <v>0</v>
      </c>
      <c r="F5" s="82">
        <v>87</v>
      </c>
      <c r="G5" s="82"/>
      <c r="H5" s="51"/>
    </row>
    <row r="6" spans="1:8" ht="12.75" hidden="1">
      <c r="A6" s="141" t="s">
        <v>10</v>
      </c>
      <c r="B6" s="142" t="s">
        <v>185</v>
      </c>
      <c r="C6" s="143">
        <v>0</v>
      </c>
      <c r="D6" s="144">
        <v>0</v>
      </c>
      <c r="E6" s="145">
        <v>0</v>
      </c>
      <c r="F6" s="82">
        <v>91</v>
      </c>
      <c r="G6" s="82"/>
      <c r="H6" s="51"/>
    </row>
    <row r="7" spans="1:8" ht="12.75" hidden="1">
      <c r="A7" s="148" t="s">
        <v>11</v>
      </c>
      <c r="B7" s="149" t="s">
        <v>186</v>
      </c>
      <c r="C7" s="150">
        <v>0</v>
      </c>
      <c r="D7" s="151">
        <v>0</v>
      </c>
      <c r="E7" s="152">
        <v>0</v>
      </c>
      <c r="F7" s="82">
        <v>44</v>
      </c>
      <c r="G7" s="82"/>
      <c r="H7" s="51"/>
    </row>
    <row r="8" spans="1:8" ht="12.75" hidden="1">
      <c r="A8" s="141" t="s">
        <v>12</v>
      </c>
      <c r="B8" s="142" t="s">
        <v>187</v>
      </c>
      <c r="C8" s="143">
        <v>0</v>
      </c>
      <c r="D8" s="144">
        <v>0</v>
      </c>
      <c r="E8" s="145">
        <v>0</v>
      </c>
      <c r="F8" s="82">
        <v>0</v>
      </c>
      <c r="G8" s="82"/>
      <c r="H8" s="51"/>
    </row>
    <row r="9" spans="1:8" ht="12.75" hidden="1">
      <c r="A9" s="148" t="s">
        <v>13</v>
      </c>
      <c r="B9" s="149" t="s">
        <v>188</v>
      </c>
      <c r="C9" s="150">
        <v>0</v>
      </c>
      <c r="D9" s="151">
        <v>0</v>
      </c>
      <c r="E9" s="152">
        <v>0</v>
      </c>
      <c r="F9" s="82">
        <v>0</v>
      </c>
      <c r="G9" s="82"/>
      <c r="H9" s="51"/>
    </row>
    <row r="10" spans="1:8" ht="12.75" hidden="1">
      <c r="A10" s="141">
        <v>7</v>
      </c>
      <c r="B10" s="142" t="s">
        <v>189</v>
      </c>
      <c r="C10" s="143">
        <v>0</v>
      </c>
      <c r="D10" s="144">
        <v>0</v>
      </c>
      <c r="E10" s="145">
        <v>0</v>
      </c>
      <c r="F10" s="82">
        <v>0</v>
      </c>
      <c r="G10" s="82"/>
      <c r="H10" s="51"/>
    </row>
    <row r="11" spans="1:8" ht="12.75" hidden="1">
      <c r="A11" s="148">
        <v>8</v>
      </c>
      <c r="B11" s="149" t="s">
        <v>190</v>
      </c>
      <c r="C11" s="150">
        <v>0</v>
      </c>
      <c r="D11" s="151">
        <v>0</v>
      </c>
      <c r="E11" s="152">
        <v>0</v>
      </c>
      <c r="F11" s="82">
        <v>0</v>
      </c>
      <c r="G11" s="82"/>
      <c r="H11" s="51"/>
    </row>
    <row r="12" spans="1:8" ht="12.75" hidden="1">
      <c r="A12" s="141">
        <v>9</v>
      </c>
      <c r="B12" s="142" t="s">
        <v>191</v>
      </c>
      <c r="C12" s="143">
        <v>0</v>
      </c>
      <c r="D12" s="144">
        <v>0</v>
      </c>
      <c r="E12" s="145">
        <v>0</v>
      </c>
      <c r="F12" s="82">
        <v>0</v>
      </c>
      <c r="G12" s="82"/>
      <c r="H12" s="51"/>
    </row>
    <row r="13" spans="1:8" ht="12.75" hidden="1">
      <c r="A13" s="148">
        <v>10</v>
      </c>
      <c r="B13" s="149" t="s">
        <v>192</v>
      </c>
      <c r="C13" s="150">
        <v>0</v>
      </c>
      <c r="D13" s="151">
        <v>0</v>
      </c>
      <c r="E13" s="152">
        <v>0</v>
      </c>
      <c r="F13" s="82">
        <v>0</v>
      </c>
      <c r="G13" s="82"/>
      <c r="H13" s="51"/>
    </row>
    <row r="14" spans="1:8" ht="12.75" hidden="1">
      <c r="A14" s="141" t="s">
        <v>14</v>
      </c>
      <c r="B14" s="142" t="s">
        <v>193</v>
      </c>
      <c r="C14" s="143">
        <v>0</v>
      </c>
      <c r="D14" s="144">
        <v>0</v>
      </c>
      <c r="E14" s="145">
        <v>0</v>
      </c>
      <c r="F14" s="82">
        <v>0</v>
      </c>
      <c r="G14" s="82"/>
      <c r="H14" s="51"/>
    </row>
    <row r="15" spans="1:8" ht="12.75" hidden="1">
      <c r="A15" s="148" t="s">
        <v>15</v>
      </c>
      <c r="B15" s="149" t="s">
        <v>194</v>
      </c>
      <c r="C15" s="150">
        <v>0</v>
      </c>
      <c r="D15" s="151">
        <v>0</v>
      </c>
      <c r="E15" s="152">
        <v>0</v>
      </c>
      <c r="F15" s="82">
        <v>0</v>
      </c>
      <c r="G15" s="82"/>
      <c r="H15" s="51"/>
    </row>
    <row r="16" spans="1:8" ht="12.75" hidden="1">
      <c r="A16" s="141" t="s">
        <v>16</v>
      </c>
      <c r="B16" s="142" t="s">
        <v>195</v>
      </c>
      <c r="C16" s="143">
        <v>0</v>
      </c>
      <c r="D16" s="144">
        <v>0</v>
      </c>
      <c r="E16" s="145">
        <v>0</v>
      </c>
      <c r="F16" s="82">
        <v>0</v>
      </c>
      <c r="G16" s="82"/>
      <c r="H16" s="51"/>
    </row>
    <row r="17" spans="1:8" ht="12.75" hidden="1">
      <c r="A17" s="148" t="s">
        <v>17</v>
      </c>
      <c r="B17" s="149" t="s">
        <v>196</v>
      </c>
      <c r="C17" s="150">
        <v>0</v>
      </c>
      <c r="D17" s="151">
        <v>0</v>
      </c>
      <c r="E17" s="152">
        <v>0</v>
      </c>
      <c r="F17" s="82">
        <v>0</v>
      </c>
      <c r="G17" s="82"/>
      <c r="H17" s="51"/>
    </row>
    <row r="18" spans="1:8" ht="12.75" hidden="1">
      <c r="A18" s="141" t="s">
        <v>18</v>
      </c>
      <c r="B18" s="142" t="s">
        <v>197</v>
      </c>
      <c r="C18" s="143">
        <v>0</v>
      </c>
      <c r="D18" s="144">
        <v>0</v>
      </c>
      <c r="E18" s="145">
        <v>0</v>
      </c>
      <c r="F18" s="82">
        <v>0</v>
      </c>
      <c r="G18" s="82"/>
      <c r="H18" s="51"/>
    </row>
    <row r="19" spans="1:8" ht="12.75" hidden="1">
      <c r="A19" s="153">
        <v>16</v>
      </c>
      <c r="B19" s="149" t="s">
        <v>198</v>
      </c>
      <c r="C19" s="149">
        <v>0</v>
      </c>
      <c r="D19" s="151">
        <v>0</v>
      </c>
      <c r="E19" s="154">
        <v>0</v>
      </c>
      <c r="F19" s="82">
        <v>0</v>
      </c>
      <c r="G19" s="82"/>
      <c r="H19" s="51"/>
    </row>
    <row r="20" spans="1:8" ht="12.75" hidden="1">
      <c r="A20" s="146">
        <v>17</v>
      </c>
      <c r="B20" s="142" t="s">
        <v>199</v>
      </c>
      <c r="C20" s="142">
        <v>0</v>
      </c>
      <c r="D20" s="144">
        <v>0</v>
      </c>
      <c r="E20" s="147">
        <v>0</v>
      </c>
      <c r="F20" s="82">
        <v>0</v>
      </c>
      <c r="G20" s="82"/>
      <c r="H20" s="51"/>
    </row>
    <row r="21" spans="1:8" ht="12.75" hidden="1">
      <c r="A21" s="153">
        <v>18</v>
      </c>
      <c r="B21" s="149" t="s">
        <v>200</v>
      </c>
      <c r="C21" s="149">
        <v>0</v>
      </c>
      <c r="D21" s="151">
        <v>0</v>
      </c>
      <c r="E21" s="154">
        <v>0</v>
      </c>
      <c r="F21" s="82">
        <v>0</v>
      </c>
      <c r="G21" s="82"/>
      <c r="H21" s="51"/>
    </row>
    <row r="22" spans="1:8" ht="12.75" hidden="1">
      <c r="A22" s="146">
        <v>19</v>
      </c>
      <c r="B22" s="142" t="s">
        <v>201</v>
      </c>
      <c r="C22" s="142">
        <v>0</v>
      </c>
      <c r="D22" s="144">
        <v>0</v>
      </c>
      <c r="E22" s="147">
        <v>0</v>
      </c>
      <c r="F22" s="82">
        <v>0</v>
      </c>
      <c r="G22" s="82"/>
      <c r="H22" s="51"/>
    </row>
    <row r="23" spans="1:8" ht="12.75" hidden="1">
      <c r="A23" s="153">
        <v>20</v>
      </c>
      <c r="B23" s="149" t="s">
        <v>202</v>
      </c>
      <c r="C23" s="149">
        <v>0</v>
      </c>
      <c r="D23" s="151">
        <v>0</v>
      </c>
      <c r="E23" s="154">
        <v>0</v>
      </c>
      <c r="F23" s="82">
        <v>0</v>
      </c>
      <c r="G23" s="82"/>
      <c r="H23" s="51"/>
    </row>
    <row r="24" spans="1:8" ht="12.75" hidden="1">
      <c r="A24" s="146">
        <v>21</v>
      </c>
      <c r="B24" s="142" t="s">
        <v>203</v>
      </c>
      <c r="C24" s="142">
        <v>0</v>
      </c>
      <c r="D24" s="144">
        <v>0</v>
      </c>
      <c r="E24" s="147">
        <v>0</v>
      </c>
      <c r="F24" s="82">
        <v>0</v>
      </c>
      <c r="G24" s="82"/>
      <c r="H24" s="51"/>
    </row>
    <row r="25" spans="1:8" ht="12.75" hidden="1">
      <c r="A25" s="153">
        <v>22</v>
      </c>
      <c r="B25" s="149" t="s">
        <v>204</v>
      </c>
      <c r="C25" s="149">
        <v>0</v>
      </c>
      <c r="D25" s="151">
        <v>0</v>
      </c>
      <c r="E25" s="154">
        <v>0</v>
      </c>
      <c r="F25" s="82">
        <v>0</v>
      </c>
      <c r="G25" s="82"/>
      <c r="H25" s="51"/>
    </row>
    <row r="26" spans="1:8" ht="12.75" hidden="1">
      <c r="A26" s="146">
        <v>23</v>
      </c>
      <c r="B26" s="142" t="s">
        <v>205</v>
      </c>
      <c r="C26" s="142">
        <v>0</v>
      </c>
      <c r="D26" s="144">
        <v>0</v>
      </c>
      <c r="E26" s="147">
        <v>0</v>
      </c>
      <c r="F26" s="82">
        <v>0</v>
      </c>
      <c r="G26" s="82"/>
      <c r="H26" s="51"/>
    </row>
    <row r="27" spans="1:8" ht="12.75" hidden="1">
      <c r="A27" s="153">
        <v>24</v>
      </c>
      <c r="B27" s="149" t="s">
        <v>206</v>
      </c>
      <c r="C27" s="149">
        <v>0</v>
      </c>
      <c r="D27" s="151">
        <v>0</v>
      </c>
      <c r="E27" s="154">
        <v>0</v>
      </c>
      <c r="F27" s="82">
        <v>0</v>
      </c>
      <c r="G27" s="82"/>
      <c r="H27" s="51"/>
    </row>
    <row r="28" spans="1:8" ht="13.5" hidden="1" thickBot="1">
      <c r="A28" s="129">
        <v>25</v>
      </c>
      <c r="B28" s="110" t="s">
        <v>207</v>
      </c>
      <c r="C28" s="110">
        <v>0</v>
      </c>
      <c r="D28" s="111">
        <v>0</v>
      </c>
      <c r="E28" s="130">
        <v>0</v>
      </c>
      <c r="F28" s="82">
        <v>0</v>
      </c>
      <c r="G28" s="82"/>
      <c r="H28" s="51"/>
    </row>
    <row r="29" spans="1:8" ht="13.5" hidden="1" thickTop="1">
      <c r="A29" s="51"/>
      <c r="B29" s="51"/>
      <c r="C29" s="51"/>
      <c r="D29" s="51"/>
      <c r="E29" s="51"/>
      <c r="F29" s="51"/>
      <c r="G29" s="51"/>
      <c r="H29" s="51"/>
    </row>
    <row r="30" spans="1:8" ht="12.75" hidden="1">
      <c r="A30" s="51"/>
      <c r="B30" s="51"/>
      <c r="C30" s="51"/>
      <c r="D30" s="51"/>
      <c r="E30" s="51"/>
      <c r="F30" s="51"/>
      <c r="G30" s="51"/>
      <c r="H30" s="51"/>
    </row>
    <row r="31" spans="1:8" ht="39" customHeight="1" hidden="1" thickBot="1" thickTop="1">
      <c r="A31" s="10" t="s">
        <v>178</v>
      </c>
      <c r="B31" s="26"/>
      <c r="C31" s="79"/>
      <c r="D31" s="26"/>
      <c r="E31" s="80"/>
      <c r="F31" s="51"/>
      <c r="G31" s="51"/>
      <c r="H31" s="51"/>
    </row>
    <row r="32" spans="1:8" ht="32.25" hidden="1" thickBot="1">
      <c r="A32" s="198" t="s">
        <v>7</v>
      </c>
      <c r="B32" s="199" t="s">
        <v>1</v>
      </c>
      <c r="C32" s="200" t="s">
        <v>2</v>
      </c>
      <c r="D32" s="200" t="s">
        <v>74</v>
      </c>
      <c r="E32" s="207" t="s">
        <v>6</v>
      </c>
      <c r="F32" s="51"/>
      <c r="G32" s="51"/>
      <c r="H32" s="51"/>
    </row>
    <row r="33" spans="1:8" ht="13.5" hidden="1" thickTop="1">
      <c r="A33" s="11"/>
      <c r="B33" s="9"/>
      <c r="C33" s="5"/>
      <c r="D33" s="9"/>
      <c r="E33" s="12"/>
      <c r="F33" s="51"/>
      <c r="G33" s="51"/>
      <c r="H33" s="51"/>
    </row>
    <row r="34" spans="1:8" ht="12.75" hidden="1">
      <c r="A34" s="105" t="s">
        <v>8</v>
      </c>
      <c r="B34" s="106" t="s">
        <v>112</v>
      </c>
      <c r="C34" s="107">
        <v>0</v>
      </c>
      <c r="D34" s="108">
        <v>0</v>
      </c>
      <c r="E34" s="109">
        <v>0</v>
      </c>
      <c r="F34" s="51"/>
      <c r="G34" s="51"/>
      <c r="H34" s="51"/>
    </row>
    <row r="35" spans="1:8" ht="12.75" hidden="1">
      <c r="A35" s="148" t="s">
        <v>9</v>
      </c>
      <c r="B35" s="149" t="s">
        <v>81</v>
      </c>
      <c r="C35" s="150">
        <v>0</v>
      </c>
      <c r="D35" s="151">
        <v>0</v>
      </c>
      <c r="E35" s="152">
        <v>0</v>
      </c>
      <c r="F35" s="51"/>
      <c r="G35" s="51"/>
      <c r="H35" s="51"/>
    </row>
    <row r="36" spans="1:8" ht="12.75" hidden="1">
      <c r="A36" s="141" t="s">
        <v>10</v>
      </c>
      <c r="B36" s="142" t="s">
        <v>94</v>
      </c>
      <c r="C36" s="143">
        <v>0</v>
      </c>
      <c r="D36" s="144">
        <v>0</v>
      </c>
      <c r="E36" s="145">
        <v>0</v>
      </c>
      <c r="F36" s="51"/>
      <c r="G36" s="51"/>
      <c r="H36" s="51"/>
    </row>
    <row r="37" spans="1:8" ht="12.75" hidden="1">
      <c r="A37" s="148" t="s">
        <v>11</v>
      </c>
      <c r="B37" s="149" t="s">
        <v>82</v>
      </c>
      <c r="C37" s="150">
        <v>0</v>
      </c>
      <c r="D37" s="151">
        <v>0</v>
      </c>
      <c r="E37" s="152">
        <v>0</v>
      </c>
      <c r="F37" s="51"/>
      <c r="G37" s="51"/>
      <c r="H37" s="51"/>
    </row>
    <row r="38" spans="1:8" ht="12.75" hidden="1">
      <c r="A38" s="141" t="s">
        <v>12</v>
      </c>
      <c r="B38" s="142" t="s">
        <v>120</v>
      </c>
      <c r="C38" s="143">
        <v>0</v>
      </c>
      <c r="D38" s="144">
        <v>0</v>
      </c>
      <c r="E38" s="145">
        <v>0</v>
      </c>
      <c r="F38" s="51"/>
      <c r="G38" s="51"/>
      <c r="H38" s="51"/>
    </row>
    <row r="39" spans="1:8" ht="12.75" hidden="1">
      <c r="A39" s="148" t="s">
        <v>13</v>
      </c>
      <c r="B39" s="149" t="s">
        <v>80</v>
      </c>
      <c r="C39" s="150">
        <v>0</v>
      </c>
      <c r="D39" s="151">
        <v>0</v>
      </c>
      <c r="E39" s="152">
        <v>0</v>
      </c>
      <c r="F39" s="51"/>
      <c r="G39" s="51"/>
      <c r="H39" s="51"/>
    </row>
    <row r="40" spans="1:8" ht="12.75" hidden="1">
      <c r="A40" s="141">
        <v>7</v>
      </c>
      <c r="B40" s="142" t="s">
        <v>142</v>
      </c>
      <c r="C40" s="143">
        <v>0</v>
      </c>
      <c r="D40" s="144">
        <v>0</v>
      </c>
      <c r="E40" s="145">
        <v>0</v>
      </c>
      <c r="F40" s="51"/>
      <c r="G40" s="51"/>
      <c r="H40" s="51"/>
    </row>
    <row r="41" spans="1:8" ht="12.75" hidden="1">
      <c r="A41" s="148">
        <v>8</v>
      </c>
      <c r="B41" s="149" t="s">
        <v>103</v>
      </c>
      <c r="C41" s="150">
        <v>0</v>
      </c>
      <c r="D41" s="151">
        <v>0</v>
      </c>
      <c r="E41" s="152">
        <v>0</v>
      </c>
      <c r="F41" s="51"/>
      <c r="G41" s="51"/>
      <c r="H41" s="51"/>
    </row>
    <row r="42" spans="1:8" ht="12.75" hidden="1">
      <c r="A42" s="141">
        <v>9</v>
      </c>
      <c r="B42" s="142" t="s">
        <v>95</v>
      </c>
      <c r="C42" s="143">
        <v>0</v>
      </c>
      <c r="D42" s="144">
        <v>0</v>
      </c>
      <c r="E42" s="145">
        <v>0</v>
      </c>
      <c r="F42" s="51"/>
      <c r="G42" s="51"/>
      <c r="H42" s="51"/>
    </row>
    <row r="43" spans="1:8" ht="12.75" hidden="1">
      <c r="A43" s="148">
        <v>10</v>
      </c>
      <c r="B43" s="149" t="s">
        <v>114</v>
      </c>
      <c r="C43" s="150">
        <v>0</v>
      </c>
      <c r="D43" s="151">
        <v>0</v>
      </c>
      <c r="E43" s="152">
        <v>0</v>
      </c>
      <c r="F43" s="51"/>
      <c r="G43" s="51"/>
      <c r="H43" s="51"/>
    </row>
    <row r="44" spans="1:8" ht="12.75" hidden="1">
      <c r="A44" s="141" t="s">
        <v>14</v>
      </c>
      <c r="B44" s="142" t="s">
        <v>109</v>
      </c>
      <c r="C44" s="143">
        <v>0</v>
      </c>
      <c r="D44" s="144">
        <v>0</v>
      </c>
      <c r="E44" s="145">
        <v>0</v>
      </c>
      <c r="F44" s="51"/>
      <c r="G44" s="51"/>
      <c r="H44" s="51"/>
    </row>
    <row r="45" spans="1:8" ht="12.75" hidden="1">
      <c r="A45" s="148" t="s">
        <v>15</v>
      </c>
      <c r="B45" s="149" t="s">
        <v>78</v>
      </c>
      <c r="C45" s="150">
        <v>0</v>
      </c>
      <c r="D45" s="151">
        <v>0</v>
      </c>
      <c r="E45" s="152">
        <v>0</v>
      </c>
      <c r="F45" s="51"/>
      <c r="G45" s="51"/>
      <c r="H45" s="51"/>
    </row>
    <row r="46" spans="1:8" ht="12.75" hidden="1">
      <c r="A46" s="141" t="s">
        <v>16</v>
      </c>
      <c r="B46" s="142" t="s">
        <v>107</v>
      </c>
      <c r="C46" s="143">
        <v>0</v>
      </c>
      <c r="D46" s="144">
        <v>0</v>
      </c>
      <c r="E46" s="145">
        <v>0</v>
      </c>
      <c r="F46" s="51"/>
      <c r="G46" s="51"/>
      <c r="H46" s="51"/>
    </row>
    <row r="47" spans="1:8" ht="12.75" hidden="1">
      <c r="A47" s="148" t="s">
        <v>17</v>
      </c>
      <c r="B47" s="149" t="s">
        <v>128</v>
      </c>
      <c r="C47" s="150">
        <v>0</v>
      </c>
      <c r="D47" s="151">
        <v>0</v>
      </c>
      <c r="E47" s="152">
        <v>0</v>
      </c>
      <c r="F47" s="51"/>
      <c r="G47" s="51"/>
      <c r="H47" s="51"/>
    </row>
    <row r="48" spans="1:8" ht="12.75" hidden="1">
      <c r="A48" s="141" t="s">
        <v>18</v>
      </c>
      <c r="B48" s="142" t="s">
        <v>96</v>
      </c>
      <c r="C48" s="143">
        <v>0</v>
      </c>
      <c r="D48" s="144">
        <v>0</v>
      </c>
      <c r="E48" s="145">
        <v>0</v>
      </c>
      <c r="F48" s="51"/>
      <c r="G48" s="51"/>
      <c r="H48" s="51"/>
    </row>
    <row r="49" spans="1:8" ht="12.75" hidden="1">
      <c r="A49" s="153">
        <v>16</v>
      </c>
      <c r="B49" s="149" t="s">
        <v>127</v>
      </c>
      <c r="C49" s="149">
        <v>0</v>
      </c>
      <c r="D49" s="151">
        <v>0</v>
      </c>
      <c r="E49" s="154">
        <v>0</v>
      </c>
      <c r="F49" s="51"/>
      <c r="G49" s="51"/>
      <c r="H49" s="51"/>
    </row>
    <row r="50" spans="1:8" ht="12.75" hidden="1">
      <c r="A50" s="146">
        <v>17</v>
      </c>
      <c r="B50" s="142" t="s">
        <v>132</v>
      </c>
      <c r="C50" s="142">
        <v>0</v>
      </c>
      <c r="D50" s="144">
        <v>0</v>
      </c>
      <c r="E50" s="147">
        <v>0</v>
      </c>
      <c r="F50" s="51"/>
      <c r="G50" s="51"/>
      <c r="H50" s="51"/>
    </row>
    <row r="51" spans="1:8" ht="12.75" hidden="1">
      <c r="A51" s="153">
        <v>18</v>
      </c>
      <c r="B51" s="149" t="s">
        <v>108</v>
      </c>
      <c r="C51" s="149">
        <v>0</v>
      </c>
      <c r="D51" s="151">
        <v>0</v>
      </c>
      <c r="E51" s="154">
        <v>0</v>
      </c>
      <c r="F51" s="51"/>
      <c r="G51" s="51"/>
      <c r="H51" s="51"/>
    </row>
    <row r="52" spans="1:8" ht="12.75" hidden="1">
      <c r="A52" s="146">
        <v>19</v>
      </c>
      <c r="B52" s="142" t="s">
        <v>137</v>
      </c>
      <c r="C52" s="142">
        <v>0</v>
      </c>
      <c r="D52" s="144">
        <v>0</v>
      </c>
      <c r="E52" s="147">
        <v>0</v>
      </c>
      <c r="F52" s="51"/>
      <c r="G52" s="51"/>
      <c r="H52" s="51"/>
    </row>
    <row r="53" spans="1:8" ht="12.75" hidden="1">
      <c r="A53" s="153">
        <v>20</v>
      </c>
      <c r="B53" s="149" t="s">
        <v>69</v>
      </c>
      <c r="C53" s="149">
        <v>0</v>
      </c>
      <c r="D53" s="151">
        <v>0</v>
      </c>
      <c r="E53" s="154">
        <v>0</v>
      </c>
      <c r="F53" s="51"/>
      <c r="G53" s="51"/>
      <c r="H53" s="51"/>
    </row>
    <row r="54" spans="1:8" ht="12.75" hidden="1">
      <c r="A54" s="146">
        <v>21</v>
      </c>
      <c r="B54" s="142" t="s">
        <v>124</v>
      </c>
      <c r="C54" s="142">
        <v>0</v>
      </c>
      <c r="D54" s="144">
        <v>0</v>
      </c>
      <c r="E54" s="147">
        <v>0</v>
      </c>
      <c r="F54" s="51"/>
      <c r="G54" s="51"/>
      <c r="H54" s="51"/>
    </row>
    <row r="55" spans="1:8" ht="12.75" hidden="1">
      <c r="A55" s="153">
        <v>22</v>
      </c>
      <c r="B55" s="149" t="s">
        <v>149</v>
      </c>
      <c r="C55" s="149">
        <v>0</v>
      </c>
      <c r="D55" s="151">
        <v>0</v>
      </c>
      <c r="E55" s="154">
        <v>0</v>
      </c>
      <c r="F55" s="51"/>
      <c r="G55" s="51"/>
      <c r="H55" s="51"/>
    </row>
    <row r="56" spans="1:8" ht="12.75" hidden="1">
      <c r="A56" s="146">
        <v>23</v>
      </c>
      <c r="B56" s="142" t="s">
        <v>85</v>
      </c>
      <c r="C56" s="142">
        <v>0</v>
      </c>
      <c r="D56" s="144">
        <v>0</v>
      </c>
      <c r="E56" s="147">
        <v>0</v>
      </c>
      <c r="F56" s="51"/>
      <c r="G56" s="51"/>
      <c r="H56" s="51"/>
    </row>
    <row r="57" spans="1:8" ht="12.75" hidden="1">
      <c r="A57" s="153">
        <v>24</v>
      </c>
      <c r="B57" s="149" t="s">
        <v>146</v>
      </c>
      <c r="C57" s="149">
        <v>0</v>
      </c>
      <c r="D57" s="151">
        <v>0</v>
      </c>
      <c r="E57" s="154">
        <v>0</v>
      </c>
      <c r="F57" s="51"/>
      <c r="G57" s="51"/>
      <c r="H57" s="51"/>
    </row>
    <row r="58" spans="1:8" ht="13.5" hidden="1" thickBot="1">
      <c r="A58" s="129">
        <v>25</v>
      </c>
      <c r="B58" s="110" t="s">
        <v>90</v>
      </c>
      <c r="C58" s="110">
        <v>0</v>
      </c>
      <c r="D58" s="111">
        <v>0</v>
      </c>
      <c r="E58" s="130">
        <v>0</v>
      </c>
      <c r="F58" s="51"/>
      <c r="G58" s="51"/>
      <c r="H58" s="51"/>
    </row>
    <row r="59" spans="1:8" ht="13.5" hidden="1" thickTop="1">
      <c r="A59" s="263"/>
      <c r="B59" s="263"/>
      <c r="C59" s="263"/>
      <c r="D59" s="263"/>
      <c r="E59" s="263"/>
      <c r="F59" s="51"/>
      <c r="G59" s="51"/>
      <c r="H59" s="51"/>
    </row>
    <row r="60" spans="1:8" ht="13.5" hidden="1" thickBot="1">
      <c r="A60" s="263"/>
      <c r="B60" s="263"/>
      <c r="C60" s="263"/>
      <c r="D60" s="263"/>
      <c r="E60" s="263"/>
      <c r="F60" s="51"/>
      <c r="G60" s="51"/>
      <c r="H60" s="51"/>
    </row>
    <row r="61" spans="1:8" ht="39" customHeight="1" hidden="1" thickBot="1" thickTop="1">
      <c r="A61" s="27" t="s">
        <v>179</v>
      </c>
      <c r="B61" s="83"/>
      <c r="C61" s="84"/>
      <c r="D61" s="83"/>
      <c r="E61" s="85"/>
      <c r="G61" s="51"/>
      <c r="H61" s="51"/>
    </row>
    <row r="62" spans="1:8" ht="34.5" customHeight="1" hidden="1" thickBot="1">
      <c r="A62" s="203" t="s">
        <v>7</v>
      </c>
      <c r="B62" s="202" t="s">
        <v>1</v>
      </c>
      <c r="C62" s="204" t="s">
        <v>2</v>
      </c>
      <c r="D62" s="250" t="s">
        <v>72</v>
      </c>
      <c r="E62" s="207" t="s">
        <v>6</v>
      </c>
      <c r="F62" s="51"/>
      <c r="G62" s="51"/>
      <c r="H62" s="51"/>
    </row>
    <row r="63" spans="1:8" ht="13.5" hidden="1" thickTop="1">
      <c r="A63" s="86"/>
      <c r="B63" s="4"/>
      <c r="C63" s="87"/>
      <c r="D63" s="4"/>
      <c r="E63" s="88"/>
      <c r="F63" s="51"/>
      <c r="G63" s="51"/>
      <c r="H63" s="51"/>
    </row>
    <row r="64" spans="1:8" ht="12.75" hidden="1">
      <c r="A64" s="112">
        <v>1</v>
      </c>
      <c r="B64" s="113" t="s">
        <v>183</v>
      </c>
      <c r="C64" s="107">
        <v>0</v>
      </c>
      <c r="D64" s="108">
        <v>0</v>
      </c>
      <c r="E64" s="109">
        <v>0</v>
      </c>
      <c r="F64" s="7"/>
      <c r="G64" s="51"/>
      <c r="H64" s="51"/>
    </row>
    <row r="65" spans="1:8" ht="12.75" hidden="1">
      <c r="A65" s="156">
        <v>2</v>
      </c>
      <c r="B65" s="149" t="s">
        <v>184</v>
      </c>
      <c r="C65" s="150">
        <v>0</v>
      </c>
      <c r="D65" s="151">
        <v>0</v>
      </c>
      <c r="E65" s="152">
        <v>0</v>
      </c>
      <c r="F65" s="82"/>
      <c r="G65" s="51"/>
      <c r="H65" s="51"/>
    </row>
    <row r="66" spans="1:8" ht="12.75" hidden="1">
      <c r="A66" s="155">
        <v>3</v>
      </c>
      <c r="B66" s="142" t="s">
        <v>185</v>
      </c>
      <c r="C66" s="143">
        <v>0</v>
      </c>
      <c r="D66" s="144">
        <v>0</v>
      </c>
      <c r="E66" s="145">
        <v>0</v>
      </c>
      <c r="F66" s="82"/>
      <c r="G66" s="51"/>
      <c r="H66" s="51"/>
    </row>
    <row r="67" spans="1:8" ht="12.75" hidden="1">
      <c r="A67" s="156">
        <v>4</v>
      </c>
      <c r="B67" s="149" t="s">
        <v>186</v>
      </c>
      <c r="C67" s="150">
        <v>0</v>
      </c>
      <c r="D67" s="151">
        <v>0</v>
      </c>
      <c r="E67" s="152">
        <v>0</v>
      </c>
      <c r="F67" s="82"/>
      <c r="G67" s="51"/>
      <c r="H67" s="51"/>
    </row>
    <row r="68" spans="1:8" ht="12.75" hidden="1">
      <c r="A68" s="155">
        <v>5</v>
      </c>
      <c r="B68" s="142" t="s">
        <v>187</v>
      </c>
      <c r="C68" s="143">
        <v>0</v>
      </c>
      <c r="D68" s="144">
        <v>0</v>
      </c>
      <c r="E68" s="145">
        <v>0</v>
      </c>
      <c r="F68" s="82"/>
      <c r="G68" s="51"/>
      <c r="H68" s="51"/>
    </row>
    <row r="69" spans="1:8" ht="12.75" hidden="1">
      <c r="A69" s="156">
        <v>6</v>
      </c>
      <c r="B69" s="149" t="s">
        <v>188</v>
      </c>
      <c r="C69" s="150">
        <v>0</v>
      </c>
      <c r="D69" s="151">
        <v>0</v>
      </c>
      <c r="E69" s="152">
        <v>0</v>
      </c>
      <c r="F69" s="82"/>
      <c r="G69" s="51"/>
      <c r="H69" s="51"/>
    </row>
    <row r="70" spans="1:8" ht="12.75" hidden="1">
      <c r="A70" s="155">
        <v>7</v>
      </c>
      <c r="B70" s="142" t="s">
        <v>189</v>
      </c>
      <c r="C70" s="143">
        <v>0</v>
      </c>
      <c r="D70" s="144">
        <v>0</v>
      </c>
      <c r="E70" s="145">
        <v>0</v>
      </c>
      <c r="F70" s="82"/>
      <c r="G70" s="51"/>
      <c r="H70" s="51"/>
    </row>
    <row r="71" spans="1:8" ht="12.75" hidden="1">
      <c r="A71" s="156">
        <v>8</v>
      </c>
      <c r="B71" s="149" t="s">
        <v>190</v>
      </c>
      <c r="C71" s="150">
        <v>0</v>
      </c>
      <c r="D71" s="151">
        <v>0</v>
      </c>
      <c r="E71" s="152">
        <v>0</v>
      </c>
      <c r="F71" s="82"/>
      <c r="G71" s="51"/>
      <c r="H71" s="51"/>
    </row>
    <row r="72" spans="1:8" ht="12.75" hidden="1">
      <c r="A72" s="155">
        <v>9</v>
      </c>
      <c r="B72" s="142" t="s">
        <v>191</v>
      </c>
      <c r="C72" s="143">
        <v>0</v>
      </c>
      <c r="D72" s="144">
        <v>0</v>
      </c>
      <c r="E72" s="145">
        <v>0</v>
      </c>
      <c r="F72" s="82"/>
      <c r="G72" s="51"/>
      <c r="H72" s="51"/>
    </row>
    <row r="73" spans="1:8" ht="12.75" hidden="1">
      <c r="A73" s="156">
        <v>10</v>
      </c>
      <c r="B73" s="149" t="s">
        <v>192</v>
      </c>
      <c r="C73" s="150">
        <v>0</v>
      </c>
      <c r="D73" s="151">
        <v>0</v>
      </c>
      <c r="E73" s="152">
        <v>0</v>
      </c>
      <c r="F73" s="82"/>
      <c r="G73" s="51"/>
      <c r="H73" s="51"/>
    </row>
    <row r="74" spans="1:8" ht="12.75" hidden="1">
      <c r="A74" s="155">
        <v>11</v>
      </c>
      <c r="B74" s="142" t="s">
        <v>193</v>
      </c>
      <c r="C74" s="143">
        <v>0</v>
      </c>
      <c r="D74" s="144">
        <v>0</v>
      </c>
      <c r="E74" s="145">
        <v>0</v>
      </c>
      <c r="F74" s="82"/>
      <c r="G74" s="51"/>
      <c r="H74" s="51"/>
    </row>
    <row r="75" spans="1:8" ht="12.75" hidden="1">
      <c r="A75" s="156">
        <v>12</v>
      </c>
      <c r="B75" s="149" t="s">
        <v>194</v>
      </c>
      <c r="C75" s="150">
        <v>0</v>
      </c>
      <c r="D75" s="151">
        <v>0</v>
      </c>
      <c r="E75" s="152">
        <v>0</v>
      </c>
      <c r="F75" s="82"/>
      <c r="G75" s="51"/>
      <c r="H75" s="51"/>
    </row>
    <row r="76" spans="1:8" ht="12.75" hidden="1">
      <c r="A76" s="155">
        <v>13</v>
      </c>
      <c r="B76" s="142" t="s">
        <v>195</v>
      </c>
      <c r="C76" s="143">
        <v>0</v>
      </c>
      <c r="D76" s="144">
        <v>0</v>
      </c>
      <c r="E76" s="145">
        <v>0</v>
      </c>
      <c r="F76" s="82"/>
      <c r="G76" s="51"/>
      <c r="H76" s="51"/>
    </row>
    <row r="77" spans="1:8" ht="12.75" hidden="1">
      <c r="A77" s="156">
        <v>14</v>
      </c>
      <c r="B77" s="149" t="s">
        <v>196</v>
      </c>
      <c r="C77" s="150">
        <v>0</v>
      </c>
      <c r="D77" s="151">
        <v>0</v>
      </c>
      <c r="E77" s="152">
        <v>0</v>
      </c>
      <c r="F77" s="82"/>
      <c r="G77" s="51"/>
      <c r="H77" s="51"/>
    </row>
    <row r="78" spans="1:8" ht="12.75" hidden="1">
      <c r="A78" s="155">
        <v>15</v>
      </c>
      <c r="B78" s="142" t="s">
        <v>197</v>
      </c>
      <c r="C78" s="143">
        <v>0</v>
      </c>
      <c r="D78" s="144">
        <v>0</v>
      </c>
      <c r="E78" s="145">
        <v>0</v>
      </c>
      <c r="F78" s="82"/>
      <c r="G78" s="51"/>
      <c r="H78" s="51"/>
    </row>
    <row r="79" spans="1:8" ht="12.75" hidden="1">
      <c r="A79" s="156">
        <v>16</v>
      </c>
      <c r="B79" s="149" t="s">
        <v>198</v>
      </c>
      <c r="C79" s="150">
        <v>0</v>
      </c>
      <c r="D79" s="151">
        <v>0</v>
      </c>
      <c r="E79" s="152">
        <v>0</v>
      </c>
      <c r="F79" s="82"/>
      <c r="G79" s="51"/>
      <c r="H79" s="51"/>
    </row>
    <row r="80" spans="1:8" ht="12.75" hidden="1">
      <c r="A80" s="146">
        <v>17</v>
      </c>
      <c r="B80" s="142" t="s">
        <v>199</v>
      </c>
      <c r="C80" s="142">
        <v>0</v>
      </c>
      <c r="D80" s="144">
        <v>0</v>
      </c>
      <c r="E80" s="147">
        <v>0</v>
      </c>
      <c r="F80" s="82"/>
      <c r="G80" s="51"/>
      <c r="H80" s="51"/>
    </row>
    <row r="81" spans="1:8" ht="12.75" hidden="1">
      <c r="A81" s="156">
        <v>18</v>
      </c>
      <c r="B81" s="149" t="s">
        <v>200</v>
      </c>
      <c r="C81" s="150">
        <v>0</v>
      </c>
      <c r="D81" s="151">
        <v>0</v>
      </c>
      <c r="E81" s="152">
        <v>0</v>
      </c>
      <c r="F81" s="82"/>
      <c r="G81" s="51"/>
      <c r="H81" s="51"/>
    </row>
    <row r="82" spans="1:8" ht="12.75" hidden="1">
      <c r="A82" s="146">
        <v>19</v>
      </c>
      <c r="B82" s="142" t="s">
        <v>201</v>
      </c>
      <c r="C82" s="142">
        <v>0</v>
      </c>
      <c r="D82" s="144">
        <v>0</v>
      </c>
      <c r="E82" s="147">
        <v>0</v>
      </c>
      <c r="F82" s="82"/>
      <c r="G82" s="51"/>
      <c r="H82" s="51"/>
    </row>
    <row r="83" spans="1:8" ht="12.75" hidden="1">
      <c r="A83" s="156">
        <v>20</v>
      </c>
      <c r="B83" s="149" t="s">
        <v>202</v>
      </c>
      <c r="C83" s="150">
        <v>0</v>
      </c>
      <c r="D83" s="151">
        <v>0</v>
      </c>
      <c r="E83" s="152">
        <v>0</v>
      </c>
      <c r="F83" s="82"/>
      <c r="G83" s="51"/>
      <c r="H83" s="51"/>
    </row>
    <row r="84" spans="1:8" ht="12.75" hidden="1">
      <c r="A84" s="146">
        <v>21</v>
      </c>
      <c r="B84" s="142" t="s">
        <v>203</v>
      </c>
      <c r="C84" s="142">
        <v>0</v>
      </c>
      <c r="D84" s="144">
        <v>0</v>
      </c>
      <c r="E84" s="147">
        <v>0</v>
      </c>
      <c r="F84" s="82"/>
      <c r="G84" s="51"/>
      <c r="H84" s="51"/>
    </row>
    <row r="85" spans="1:8" ht="12.75" hidden="1">
      <c r="A85" s="156">
        <v>22</v>
      </c>
      <c r="B85" s="149" t="s">
        <v>204</v>
      </c>
      <c r="C85" s="150">
        <v>0</v>
      </c>
      <c r="D85" s="151">
        <v>0</v>
      </c>
      <c r="E85" s="152">
        <v>0</v>
      </c>
      <c r="F85" s="82"/>
      <c r="G85" s="51"/>
      <c r="H85" s="51"/>
    </row>
    <row r="86" spans="1:8" ht="12.75" hidden="1">
      <c r="A86" s="146">
        <v>23</v>
      </c>
      <c r="B86" s="142" t="s">
        <v>205</v>
      </c>
      <c r="C86" s="142">
        <v>0</v>
      </c>
      <c r="D86" s="144">
        <v>0</v>
      </c>
      <c r="E86" s="147">
        <v>0</v>
      </c>
      <c r="F86" s="82"/>
      <c r="G86" s="51"/>
      <c r="H86" s="51"/>
    </row>
    <row r="87" spans="1:8" ht="12.75" hidden="1">
      <c r="A87" s="156">
        <v>24</v>
      </c>
      <c r="B87" s="149" t="s">
        <v>206</v>
      </c>
      <c r="C87" s="150">
        <v>0</v>
      </c>
      <c r="D87" s="151">
        <v>0</v>
      </c>
      <c r="E87" s="152">
        <v>0</v>
      </c>
      <c r="F87" s="82"/>
      <c r="G87" s="51"/>
      <c r="H87" s="51"/>
    </row>
    <row r="88" spans="1:8" ht="13.5" hidden="1" thickBot="1">
      <c r="A88" s="129">
        <v>25</v>
      </c>
      <c r="B88" s="110" t="s">
        <v>207</v>
      </c>
      <c r="C88" s="110">
        <v>0</v>
      </c>
      <c r="D88" s="111">
        <v>0</v>
      </c>
      <c r="E88" s="130">
        <v>0</v>
      </c>
      <c r="F88" s="82"/>
      <c r="G88" s="51"/>
      <c r="H88" s="51"/>
    </row>
    <row r="89" spans="1:8" ht="13.5" hidden="1" thickTop="1">
      <c r="A89" s="263"/>
      <c r="B89" s="263"/>
      <c r="C89" s="263"/>
      <c r="D89" s="263"/>
      <c r="E89" s="263"/>
      <c r="F89" s="82"/>
      <c r="G89" s="51"/>
      <c r="H89" s="51"/>
    </row>
    <row r="90" spans="1:8" ht="13.5" hidden="1" thickBot="1">
      <c r="A90" s="263"/>
      <c r="B90" s="263"/>
      <c r="C90" s="263"/>
      <c r="D90" s="263"/>
      <c r="E90" s="263"/>
      <c r="F90" s="51"/>
      <c r="G90" s="51"/>
      <c r="H90" s="51"/>
    </row>
    <row r="91" spans="1:8" ht="39" customHeight="1" thickBot="1" thickTop="1">
      <c r="A91" s="369" t="s">
        <v>263</v>
      </c>
      <c r="B91" s="83"/>
      <c r="C91" s="84"/>
      <c r="D91" s="83"/>
      <c r="E91" s="85"/>
      <c r="F91" s="85"/>
      <c r="G91" s="51"/>
      <c r="H91" s="51"/>
    </row>
    <row r="92" spans="1:8" ht="36" customHeight="1" thickBot="1">
      <c r="A92" s="203" t="s">
        <v>7</v>
      </c>
      <c r="B92" s="202" t="s">
        <v>1</v>
      </c>
      <c r="C92" s="204" t="s">
        <v>2</v>
      </c>
      <c r="D92" s="202" t="s">
        <v>6</v>
      </c>
      <c r="E92" s="200" t="s">
        <v>256</v>
      </c>
      <c r="F92" s="228" t="s">
        <v>252</v>
      </c>
      <c r="G92" s="51"/>
      <c r="H92" s="51"/>
    </row>
    <row r="93" spans="1:8" ht="13.5" thickTop="1">
      <c r="A93" s="11"/>
      <c r="B93" s="4"/>
      <c r="C93" s="5"/>
      <c r="D93" s="4"/>
      <c r="E93" s="4"/>
      <c r="F93" s="12"/>
      <c r="G93" s="51"/>
      <c r="H93" s="51"/>
    </row>
    <row r="94" spans="1:8" ht="15.75">
      <c r="A94" s="320" t="s">
        <v>8</v>
      </c>
      <c r="B94" s="321" t="s">
        <v>82</v>
      </c>
      <c r="C94" s="322" t="s">
        <v>692</v>
      </c>
      <c r="D94" s="323">
        <v>2728</v>
      </c>
      <c r="E94" s="323">
        <v>0</v>
      </c>
      <c r="F94" s="324">
        <v>4</v>
      </c>
      <c r="G94" s="51"/>
      <c r="H94" s="51"/>
    </row>
    <row r="95" spans="1:8" ht="15.75">
      <c r="A95" s="325" t="s">
        <v>9</v>
      </c>
      <c r="B95" s="326" t="s">
        <v>85</v>
      </c>
      <c r="C95" s="327" t="s">
        <v>699</v>
      </c>
      <c r="D95" s="328">
        <v>2647</v>
      </c>
      <c r="E95" s="328">
        <v>0</v>
      </c>
      <c r="F95" s="329">
        <v>4</v>
      </c>
      <c r="G95" s="51"/>
      <c r="H95" s="51"/>
    </row>
    <row r="96" spans="1:8" ht="15.75">
      <c r="A96" s="330" t="s">
        <v>10</v>
      </c>
      <c r="B96" s="331" t="s">
        <v>69</v>
      </c>
      <c r="C96" s="332" t="s">
        <v>667</v>
      </c>
      <c r="D96" s="333">
        <v>2592</v>
      </c>
      <c r="E96" s="333">
        <v>0</v>
      </c>
      <c r="F96" s="334">
        <v>2</v>
      </c>
      <c r="G96" s="51"/>
      <c r="H96" s="51"/>
    </row>
    <row r="97" spans="1:8" ht="15.75">
      <c r="A97" s="325" t="s">
        <v>11</v>
      </c>
      <c r="B97" s="326" t="s">
        <v>79</v>
      </c>
      <c r="C97" s="327" t="s">
        <v>679</v>
      </c>
      <c r="D97" s="328">
        <v>2528</v>
      </c>
      <c r="E97" s="328">
        <v>0</v>
      </c>
      <c r="F97" s="329">
        <v>4</v>
      </c>
      <c r="G97" s="51"/>
      <c r="H97" s="51"/>
    </row>
    <row r="98" spans="1:8" ht="15.75">
      <c r="A98" s="330" t="s">
        <v>12</v>
      </c>
      <c r="B98" s="331" t="s">
        <v>81</v>
      </c>
      <c r="C98" s="332" t="s">
        <v>688</v>
      </c>
      <c r="D98" s="333">
        <v>2422</v>
      </c>
      <c r="E98" s="333">
        <v>0</v>
      </c>
      <c r="F98" s="334">
        <v>1</v>
      </c>
      <c r="G98" s="51"/>
      <c r="H98" s="51"/>
    </row>
    <row r="99" spans="1:8" ht="15.75">
      <c r="A99" s="325" t="s">
        <v>13</v>
      </c>
      <c r="B99" s="326" t="s">
        <v>77</v>
      </c>
      <c r="C99" s="327" t="s">
        <v>673</v>
      </c>
      <c r="D99" s="328">
        <v>2401</v>
      </c>
      <c r="E99" s="328">
        <v>0</v>
      </c>
      <c r="F99" s="329">
        <v>2</v>
      </c>
      <c r="G99" s="51"/>
      <c r="H99" s="51"/>
    </row>
    <row r="100" spans="1:8" ht="15.75">
      <c r="A100" s="330" t="s">
        <v>19</v>
      </c>
      <c r="B100" s="331" t="s">
        <v>86</v>
      </c>
      <c r="C100" s="332" t="s">
        <v>704</v>
      </c>
      <c r="D100" s="333">
        <v>2373</v>
      </c>
      <c r="E100" s="333">
        <v>0</v>
      </c>
      <c r="F100" s="334">
        <v>1</v>
      </c>
      <c r="G100" s="51"/>
      <c r="H100" s="51"/>
    </row>
    <row r="101" spans="1:8" ht="15.75">
      <c r="A101" s="325" t="s">
        <v>20</v>
      </c>
      <c r="B101" s="326" t="s">
        <v>80</v>
      </c>
      <c r="C101" s="327" t="s">
        <v>684</v>
      </c>
      <c r="D101" s="328">
        <v>2265</v>
      </c>
      <c r="E101" s="328">
        <v>0</v>
      </c>
      <c r="F101" s="329">
        <v>1</v>
      </c>
      <c r="G101" s="51"/>
      <c r="H101" s="51"/>
    </row>
    <row r="102" spans="1:8" ht="15.75">
      <c r="A102" s="330" t="s">
        <v>21</v>
      </c>
      <c r="B102" s="331" t="s">
        <v>84</v>
      </c>
      <c r="C102" s="332" t="s">
        <v>692</v>
      </c>
      <c r="D102" s="333">
        <v>841</v>
      </c>
      <c r="E102" s="333">
        <v>0</v>
      </c>
      <c r="F102" s="334">
        <v>0</v>
      </c>
      <c r="G102" s="51"/>
      <c r="H102" s="51"/>
    </row>
    <row r="103" spans="1:8" ht="15.75">
      <c r="A103" s="325" t="s">
        <v>22</v>
      </c>
      <c r="B103" s="326" t="s">
        <v>78</v>
      </c>
      <c r="C103" s="327" t="s">
        <v>673</v>
      </c>
      <c r="D103" s="328">
        <v>825</v>
      </c>
      <c r="E103" s="328">
        <v>0</v>
      </c>
      <c r="F103" s="329">
        <v>0</v>
      </c>
      <c r="G103" s="51"/>
      <c r="H103" s="51"/>
    </row>
    <row r="104" spans="1:8" ht="15.75">
      <c r="A104" s="330" t="s">
        <v>14</v>
      </c>
      <c r="B104" s="331" t="s">
        <v>83</v>
      </c>
      <c r="C104" s="332" t="s">
        <v>692</v>
      </c>
      <c r="D104" s="333">
        <v>796</v>
      </c>
      <c r="E104" s="333">
        <v>0</v>
      </c>
      <c r="F104" s="334">
        <v>0</v>
      </c>
      <c r="G104" s="51"/>
      <c r="H104" s="51"/>
    </row>
    <row r="105" spans="1:8" ht="15.75">
      <c r="A105" s="325" t="s">
        <v>15</v>
      </c>
      <c r="B105" s="326" t="s">
        <v>76</v>
      </c>
      <c r="C105" s="327" t="s">
        <v>667</v>
      </c>
      <c r="D105" s="328">
        <v>764</v>
      </c>
      <c r="E105" s="328">
        <v>0</v>
      </c>
      <c r="F105" s="329">
        <v>0</v>
      </c>
      <c r="G105" s="51"/>
      <c r="H105" s="51"/>
    </row>
    <row r="106" spans="1:8" ht="15.75">
      <c r="A106" s="330" t="s">
        <v>16</v>
      </c>
      <c r="B106" s="331" t="s">
        <v>87</v>
      </c>
      <c r="C106" s="332">
        <v>0</v>
      </c>
      <c r="D106" s="333">
        <v>0</v>
      </c>
      <c r="E106" s="333">
        <v>0</v>
      </c>
      <c r="F106" s="334">
        <v>0</v>
      </c>
      <c r="G106" s="51"/>
      <c r="H106" s="51"/>
    </row>
    <row r="107" spans="1:8" ht="15.75">
      <c r="A107" s="325" t="s">
        <v>17</v>
      </c>
      <c r="B107" s="326" t="s">
        <v>88</v>
      </c>
      <c r="C107" s="327">
        <v>0</v>
      </c>
      <c r="D107" s="328">
        <v>0</v>
      </c>
      <c r="E107" s="328">
        <v>0</v>
      </c>
      <c r="F107" s="329">
        <v>0</v>
      </c>
      <c r="G107" s="51"/>
      <c r="H107" s="51"/>
    </row>
    <row r="108" spans="1:8" ht="15.75">
      <c r="A108" s="330" t="s">
        <v>18</v>
      </c>
      <c r="B108" s="331" t="s">
        <v>89</v>
      </c>
      <c r="C108" s="332">
        <v>0</v>
      </c>
      <c r="D108" s="333">
        <v>0</v>
      </c>
      <c r="E108" s="333">
        <v>0</v>
      </c>
      <c r="F108" s="334">
        <v>0</v>
      </c>
      <c r="G108" s="51"/>
      <c r="H108" s="51"/>
    </row>
    <row r="109" spans="1:8" ht="15.75">
      <c r="A109" s="325">
        <v>16</v>
      </c>
      <c r="B109" s="326" t="s">
        <v>90</v>
      </c>
      <c r="C109" s="327">
        <v>0</v>
      </c>
      <c r="D109" s="328">
        <v>0</v>
      </c>
      <c r="E109" s="328">
        <v>0</v>
      </c>
      <c r="F109" s="329">
        <v>0</v>
      </c>
      <c r="G109" s="51"/>
      <c r="H109" s="51"/>
    </row>
    <row r="110" spans="1:8" ht="15.75">
      <c r="A110" s="335">
        <v>17</v>
      </c>
      <c r="B110" s="331" t="s">
        <v>91</v>
      </c>
      <c r="C110" s="331">
        <v>0</v>
      </c>
      <c r="D110" s="333">
        <v>0</v>
      </c>
      <c r="E110" s="333">
        <v>0</v>
      </c>
      <c r="F110" s="336">
        <v>0</v>
      </c>
      <c r="G110" s="51"/>
      <c r="H110" s="51"/>
    </row>
    <row r="111" spans="1:8" ht="15.75">
      <c r="A111" s="325">
        <v>18</v>
      </c>
      <c r="B111" s="326" t="s">
        <v>92</v>
      </c>
      <c r="C111" s="327">
        <v>0</v>
      </c>
      <c r="D111" s="328">
        <v>0</v>
      </c>
      <c r="E111" s="328">
        <v>0</v>
      </c>
      <c r="F111" s="329">
        <v>0</v>
      </c>
      <c r="G111" s="51"/>
      <c r="H111" s="51"/>
    </row>
    <row r="112" spans="1:8" ht="15.75">
      <c r="A112" s="335">
        <v>19</v>
      </c>
      <c r="B112" s="331" t="s">
        <v>93</v>
      </c>
      <c r="C112" s="331">
        <v>0</v>
      </c>
      <c r="D112" s="333">
        <v>0</v>
      </c>
      <c r="E112" s="333">
        <v>0</v>
      </c>
      <c r="F112" s="336">
        <v>0</v>
      </c>
      <c r="G112" s="51"/>
      <c r="H112" s="51"/>
    </row>
    <row r="113" spans="1:8" ht="15.75">
      <c r="A113" s="325">
        <v>20</v>
      </c>
      <c r="B113" s="326" t="s">
        <v>94</v>
      </c>
      <c r="C113" s="327">
        <v>0</v>
      </c>
      <c r="D113" s="328">
        <v>0</v>
      </c>
      <c r="E113" s="328">
        <v>0</v>
      </c>
      <c r="F113" s="329">
        <v>0</v>
      </c>
      <c r="G113" s="51"/>
      <c r="H113" s="51"/>
    </row>
    <row r="114" spans="1:8" ht="15.75">
      <c r="A114" s="335">
        <v>21</v>
      </c>
      <c r="B114" s="331" t="s">
        <v>95</v>
      </c>
      <c r="C114" s="331">
        <v>0</v>
      </c>
      <c r="D114" s="333">
        <v>0</v>
      </c>
      <c r="E114" s="333">
        <v>0</v>
      </c>
      <c r="F114" s="336">
        <v>0</v>
      </c>
      <c r="G114" s="51"/>
      <c r="H114" s="51"/>
    </row>
    <row r="115" spans="1:8" ht="15.75">
      <c r="A115" s="325">
        <v>22</v>
      </c>
      <c r="B115" s="326" t="s">
        <v>96</v>
      </c>
      <c r="C115" s="327">
        <v>0</v>
      </c>
      <c r="D115" s="328">
        <v>0</v>
      </c>
      <c r="E115" s="328">
        <v>0</v>
      </c>
      <c r="F115" s="329">
        <v>0</v>
      </c>
      <c r="G115" s="51"/>
      <c r="H115" s="51"/>
    </row>
    <row r="116" spans="1:8" ht="15.75">
      <c r="A116" s="335">
        <v>23</v>
      </c>
      <c r="B116" s="331" t="s">
        <v>97</v>
      </c>
      <c r="C116" s="331">
        <v>0</v>
      </c>
      <c r="D116" s="333">
        <v>0</v>
      </c>
      <c r="E116" s="333">
        <v>0</v>
      </c>
      <c r="F116" s="336">
        <v>0</v>
      </c>
      <c r="G116" s="51"/>
      <c r="H116" s="51"/>
    </row>
    <row r="117" spans="1:8" ht="15.75">
      <c r="A117" s="325">
        <v>24</v>
      </c>
      <c r="B117" s="326" t="s">
        <v>98</v>
      </c>
      <c r="C117" s="327">
        <v>0</v>
      </c>
      <c r="D117" s="328">
        <v>0</v>
      </c>
      <c r="E117" s="328">
        <v>0</v>
      </c>
      <c r="F117" s="329">
        <v>0</v>
      </c>
      <c r="G117" s="51"/>
      <c r="H117" s="51"/>
    </row>
    <row r="118" spans="1:8" ht="16.5" thickBot="1">
      <c r="A118" s="337">
        <v>25</v>
      </c>
      <c r="B118" s="338" t="s">
        <v>99</v>
      </c>
      <c r="C118" s="338">
        <v>0</v>
      </c>
      <c r="D118" s="339">
        <v>0</v>
      </c>
      <c r="E118" s="339">
        <v>0</v>
      </c>
      <c r="F118" s="340">
        <v>0</v>
      </c>
      <c r="G118" s="51"/>
      <c r="H118" s="51"/>
    </row>
    <row r="119" spans="1:8" ht="13.5" thickTop="1">
      <c r="A119" s="51"/>
      <c r="B119" s="51"/>
      <c r="C119" s="51"/>
      <c r="D119" s="51"/>
      <c r="E119" s="51"/>
      <c r="F119" s="51"/>
      <c r="G119" s="51"/>
      <c r="H119" s="51"/>
    </row>
    <row r="120" spans="1:8" ht="12.75">
      <c r="A120" s="51"/>
      <c r="B120" s="51"/>
      <c r="C120" s="51"/>
      <c r="D120" s="51"/>
      <c r="E120" s="51"/>
      <c r="F120" s="51"/>
      <c r="G120" s="51"/>
      <c r="H120" s="51"/>
    </row>
    <row r="121" spans="1:8" ht="12.75">
      <c r="A121" s="51"/>
      <c r="B121" s="51"/>
      <c r="C121" s="51"/>
      <c r="D121" s="51"/>
      <c r="E121" s="51"/>
      <c r="F121" s="51"/>
      <c r="G121" s="51"/>
      <c r="H121" s="51"/>
    </row>
    <row r="122" spans="1:8" ht="12.75">
      <c r="A122" s="51"/>
      <c r="B122" s="51"/>
      <c r="C122" s="51"/>
      <c r="D122" s="51"/>
      <c r="E122" s="51"/>
      <c r="F122" s="51"/>
      <c r="G122" s="51"/>
      <c r="H122" s="51"/>
    </row>
    <row r="123" spans="1:8" ht="12.75">
      <c r="A123" s="51"/>
      <c r="B123" s="51"/>
      <c r="C123" s="51"/>
      <c r="D123" s="51"/>
      <c r="E123" s="51"/>
      <c r="F123" s="51"/>
      <c r="G123" s="51"/>
      <c r="H123" s="51"/>
    </row>
    <row r="124" spans="1:8" ht="12.75">
      <c r="A124" s="51"/>
      <c r="B124" s="51"/>
      <c r="C124" s="51"/>
      <c r="D124" s="51"/>
      <c r="E124" s="51"/>
      <c r="F124" s="51"/>
      <c r="G124" s="51"/>
      <c r="H124" s="51"/>
    </row>
    <row r="125" spans="1:8" ht="12.75">
      <c r="A125" s="51"/>
      <c r="B125" s="51"/>
      <c r="C125" s="51"/>
      <c r="D125" s="51"/>
      <c r="E125" s="51"/>
      <c r="F125" s="51"/>
      <c r="G125" s="51"/>
      <c r="H125" s="51"/>
    </row>
    <row r="126" spans="1:8" ht="12.75">
      <c r="A126" s="51"/>
      <c r="B126" s="51"/>
      <c r="C126" s="51"/>
      <c r="D126" s="51"/>
      <c r="E126" s="51"/>
      <c r="F126" s="51"/>
      <c r="G126" s="51"/>
      <c r="H126" s="51"/>
    </row>
    <row r="127" spans="1:8" ht="12.75">
      <c r="A127" s="51"/>
      <c r="B127" s="51"/>
      <c r="C127" s="51"/>
      <c r="D127" s="51"/>
      <c r="E127" s="51"/>
      <c r="F127" s="51"/>
      <c r="G127" s="51"/>
      <c r="H127" s="51"/>
    </row>
    <row r="128" spans="1:8" ht="12.75">
      <c r="A128" s="51"/>
      <c r="B128" s="51"/>
      <c r="C128" s="51"/>
      <c r="D128" s="51"/>
      <c r="E128" s="51"/>
      <c r="F128" s="51"/>
      <c r="G128" s="51"/>
      <c r="H128" s="51"/>
    </row>
    <row r="129" spans="1:8" ht="12.75">
      <c r="A129" s="51"/>
      <c r="B129" s="51"/>
      <c r="C129" s="51"/>
      <c r="D129" s="51"/>
      <c r="E129" s="51"/>
      <c r="F129" s="51"/>
      <c r="G129" s="51"/>
      <c r="H129" s="51"/>
    </row>
    <row r="130" spans="1:8" ht="12.75">
      <c r="A130" s="51"/>
      <c r="B130" s="51"/>
      <c r="C130" s="51"/>
      <c r="D130" s="51"/>
      <c r="E130" s="51"/>
      <c r="F130" s="51"/>
      <c r="G130" s="51"/>
      <c r="H130" s="51"/>
    </row>
    <row r="131" spans="1:8" ht="12.75">
      <c r="A131" s="51"/>
      <c r="B131" s="51"/>
      <c r="C131" s="51"/>
      <c r="D131" s="51"/>
      <c r="E131" s="51"/>
      <c r="F131" s="51"/>
      <c r="G131" s="51"/>
      <c r="H131" s="51"/>
    </row>
    <row r="132" spans="1:8" ht="12.75">
      <c r="A132" s="51"/>
      <c r="B132" s="51"/>
      <c r="C132" s="51"/>
      <c r="D132" s="51"/>
      <c r="E132" s="51"/>
      <c r="F132" s="51"/>
      <c r="G132" s="51"/>
      <c r="H132" s="51"/>
    </row>
    <row r="133" spans="1:8" ht="12.75">
      <c r="A133" s="51"/>
      <c r="B133" s="51"/>
      <c r="C133" s="51"/>
      <c r="D133" s="51"/>
      <c r="E133" s="51"/>
      <c r="F133" s="51"/>
      <c r="G133" s="51"/>
      <c r="H133" s="51"/>
    </row>
    <row r="134" spans="1:8" ht="12.75">
      <c r="A134" s="51"/>
      <c r="B134" s="51"/>
      <c r="C134" s="51"/>
      <c r="D134" s="51"/>
      <c r="E134" s="51"/>
      <c r="F134" s="51"/>
      <c r="G134" s="51"/>
      <c r="H134" s="51"/>
    </row>
    <row r="135" spans="1:8" ht="12.75">
      <c r="A135" s="51"/>
      <c r="B135" s="51"/>
      <c r="C135" s="51"/>
      <c r="D135" s="51"/>
      <c r="E135" s="51"/>
      <c r="F135" s="51"/>
      <c r="G135" s="51"/>
      <c r="H135" s="51"/>
    </row>
    <row r="136" spans="1:8" ht="12.75">
      <c r="A136" s="51"/>
      <c r="B136" s="51"/>
      <c r="C136" s="51"/>
      <c r="D136" s="51"/>
      <c r="E136" s="51"/>
      <c r="F136" s="51"/>
      <c r="G136" s="51"/>
      <c r="H136" s="51"/>
    </row>
    <row r="137" spans="1:8" ht="12.75">
      <c r="A137" s="51"/>
      <c r="B137" s="51"/>
      <c r="C137" s="51"/>
      <c r="D137" s="51"/>
      <c r="E137" s="51"/>
      <c r="F137" s="51"/>
      <c r="G137" s="51"/>
      <c r="H137" s="51"/>
    </row>
    <row r="138" spans="1:8" ht="12.75">
      <c r="A138" s="51"/>
      <c r="B138" s="51"/>
      <c r="C138" s="51"/>
      <c r="D138" s="51"/>
      <c r="E138" s="51"/>
      <c r="F138" s="51"/>
      <c r="G138" s="51"/>
      <c r="H138" s="51"/>
    </row>
    <row r="139" spans="1:8" ht="12.75">
      <c r="A139" s="51"/>
      <c r="B139" s="51"/>
      <c r="C139" s="51"/>
      <c r="D139" s="51"/>
      <c r="E139" s="51"/>
      <c r="F139" s="51"/>
      <c r="G139" s="51"/>
      <c r="H139" s="51"/>
    </row>
    <row r="140" spans="1:8" ht="12.75">
      <c r="A140" s="51"/>
      <c r="B140" s="51"/>
      <c r="C140" s="51"/>
      <c r="D140" s="51"/>
      <c r="E140" s="51"/>
      <c r="F140" s="51"/>
      <c r="G140" s="51"/>
      <c r="H140" s="51"/>
    </row>
    <row r="141" spans="1:8" ht="12.75">
      <c r="A141" s="51"/>
      <c r="B141" s="51"/>
      <c r="C141" s="51"/>
      <c r="D141" s="51"/>
      <c r="E141" s="51"/>
      <c r="F141" s="51"/>
      <c r="G141" s="51"/>
      <c r="H141" s="51"/>
    </row>
    <row r="142" spans="1:8" ht="12.75">
      <c r="A142" s="51"/>
      <c r="B142" s="51"/>
      <c r="C142" s="51"/>
      <c r="D142" s="51"/>
      <c r="E142" s="51"/>
      <c r="F142" s="51"/>
      <c r="G142" s="51"/>
      <c r="H142" s="51"/>
    </row>
    <row r="143" spans="1:8" ht="12.75">
      <c r="A143" s="51"/>
      <c r="B143" s="51"/>
      <c r="C143" s="51"/>
      <c r="D143" s="51"/>
      <c r="E143" s="51"/>
      <c r="F143" s="51"/>
      <c r="G143" s="51"/>
      <c r="H143" s="51"/>
    </row>
    <row r="144" spans="1:8" ht="12.75">
      <c r="A144" s="51"/>
      <c r="B144" s="51"/>
      <c r="C144" s="51"/>
      <c r="D144" s="51"/>
      <c r="E144" s="51"/>
      <c r="F144" s="51"/>
      <c r="G144" s="51"/>
      <c r="H144" s="51"/>
    </row>
    <row r="145" spans="1:8" ht="12.75">
      <c r="A145" s="51"/>
      <c r="B145" s="51"/>
      <c r="C145" s="51"/>
      <c r="D145" s="51"/>
      <c r="E145" s="51"/>
      <c r="F145" s="51"/>
      <c r="G145" s="51"/>
      <c r="H145" s="51"/>
    </row>
    <row r="146" spans="1:8" ht="12.75">
      <c r="A146" s="51"/>
      <c r="B146" s="51"/>
      <c r="C146" s="51"/>
      <c r="D146" s="51"/>
      <c r="E146" s="51"/>
      <c r="F146" s="51"/>
      <c r="G146" s="51"/>
      <c r="H146" s="51"/>
    </row>
    <row r="147" spans="1:8" ht="12.75">
      <c r="A147" s="51"/>
      <c r="B147" s="51"/>
      <c r="C147" s="51"/>
      <c r="D147" s="51"/>
      <c r="E147" s="51"/>
      <c r="F147" s="51"/>
      <c r="G147" s="51"/>
      <c r="H147" s="51"/>
    </row>
    <row r="148" spans="1:8" ht="12.75">
      <c r="A148" s="51"/>
      <c r="B148" s="51"/>
      <c r="C148" s="51"/>
      <c r="D148" s="51"/>
      <c r="E148" s="51"/>
      <c r="F148" s="51"/>
      <c r="G148" s="51"/>
      <c r="H148" s="51"/>
    </row>
    <row r="149" spans="1:8" ht="12.75">
      <c r="A149" s="51"/>
      <c r="B149" s="51"/>
      <c r="C149" s="51"/>
      <c r="D149" s="51"/>
      <c r="E149" s="51"/>
      <c r="F149" s="51"/>
      <c r="G149" s="51"/>
      <c r="H149" s="51"/>
    </row>
    <row r="150" spans="1:8" ht="12.75">
      <c r="A150" s="51"/>
      <c r="B150" s="51"/>
      <c r="C150" s="51"/>
      <c r="D150" s="51"/>
      <c r="E150" s="51"/>
      <c r="F150" s="51"/>
      <c r="G150" s="51"/>
      <c r="H150" s="51"/>
    </row>
    <row r="151" spans="1:8" ht="12.75">
      <c r="A151" s="51"/>
      <c r="B151" s="51"/>
      <c r="C151" s="51"/>
      <c r="D151" s="51"/>
      <c r="E151" s="51"/>
      <c r="F151" s="51"/>
      <c r="G151" s="51"/>
      <c r="H151" s="51"/>
    </row>
    <row r="152" spans="1:8" ht="12.75">
      <c r="A152" s="51"/>
      <c r="B152" s="51"/>
      <c r="C152" s="51"/>
      <c r="D152" s="51"/>
      <c r="E152" s="51"/>
      <c r="F152" s="51"/>
      <c r="G152" s="51"/>
      <c r="H152" s="51"/>
    </row>
    <row r="153" spans="1:8" ht="12.75">
      <c r="A153" s="51"/>
      <c r="B153" s="51"/>
      <c r="C153" s="51"/>
      <c r="D153" s="51"/>
      <c r="E153" s="51"/>
      <c r="F153" s="51"/>
      <c r="G153" s="51"/>
      <c r="H153" s="51"/>
    </row>
    <row r="154" spans="1:8" ht="12.75">
      <c r="A154" s="51"/>
      <c r="B154" s="51"/>
      <c r="C154" s="51"/>
      <c r="D154" s="51"/>
      <c r="E154" s="51"/>
      <c r="F154" s="51"/>
      <c r="G154" s="51"/>
      <c r="H154" s="51"/>
    </row>
    <row r="155" spans="1:8" ht="12.75">
      <c r="A155" s="51"/>
      <c r="B155" s="51"/>
      <c r="C155" s="51"/>
      <c r="D155" s="51"/>
      <c r="E155" s="51"/>
      <c r="F155" s="51"/>
      <c r="G155" s="51"/>
      <c r="H155" s="51"/>
    </row>
    <row r="156" spans="1:8" ht="12.75">
      <c r="A156" s="51"/>
      <c r="B156" s="51"/>
      <c r="C156" s="51"/>
      <c r="D156" s="51"/>
      <c r="E156" s="51"/>
      <c r="F156" s="51"/>
      <c r="G156" s="51"/>
      <c r="H156" s="51"/>
    </row>
    <row r="157" spans="1:8" ht="12.75">
      <c r="A157" s="51"/>
      <c r="B157" s="51"/>
      <c r="C157" s="51"/>
      <c r="D157" s="51"/>
      <c r="E157" s="51"/>
      <c r="F157" s="51"/>
      <c r="G157" s="51"/>
      <c r="H157" s="51"/>
    </row>
    <row r="158" spans="1:8" ht="12.75">
      <c r="A158" s="51"/>
      <c r="B158" s="51"/>
      <c r="C158" s="51"/>
      <c r="D158" s="51"/>
      <c r="E158" s="51"/>
      <c r="F158" s="51"/>
      <c r="G158" s="51"/>
      <c r="H158" s="51"/>
    </row>
    <row r="159" spans="1:8" ht="12.75">
      <c r="A159" s="51"/>
      <c r="B159" s="51"/>
      <c r="C159" s="51"/>
      <c r="D159" s="51"/>
      <c r="E159" s="51"/>
      <c r="F159" s="51"/>
      <c r="G159" s="51"/>
      <c r="H159" s="51"/>
    </row>
    <row r="160" spans="1:8" ht="12.75">
      <c r="A160" s="51"/>
      <c r="B160" s="51"/>
      <c r="C160" s="51"/>
      <c r="D160" s="51"/>
      <c r="E160" s="51"/>
      <c r="F160" s="51"/>
      <c r="G160" s="51"/>
      <c r="H160" s="51"/>
    </row>
    <row r="161" spans="1:8" ht="12.75">
      <c r="A161" s="51"/>
      <c r="B161" s="51"/>
      <c r="C161" s="51"/>
      <c r="D161" s="51"/>
      <c r="E161" s="51"/>
      <c r="F161" s="51"/>
      <c r="G161" s="51"/>
      <c r="H161" s="51"/>
    </row>
    <row r="162" spans="1:8" ht="12.75">
      <c r="A162" s="51"/>
      <c r="B162" s="51"/>
      <c r="C162" s="51"/>
      <c r="D162" s="51"/>
      <c r="E162" s="51"/>
      <c r="F162" s="51"/>
      <c r="G162" s="51"/>
      <c r="H162" s="51"/>
    </row>
    <row r="163" spans="1:8" ht="12.75">
      <c r="A163" s="51"/>
      <c r="B163" s="51"/>
      <c r="C163" s="51"/>
      <c r="D163" s="51"/>
      <c r="E163" s="51"/>
      <c r="F163" s="51"/>
      <c r="G163" s="51"/>
      <c r="H163" s="51"/>
    </row>
    <row r="164" spans="1:8" ht="12.75">
      <c r="A164" s="51"/>
      <c r="B164" s="51"/>
      <c r="C164" s="51"/>
      <c r="D164" s="51"/>
      <c r="E164" s="51"/>
      <c r="F164" s="51"/>
      <c r="G164" s="51"/>
      <c r="H164" s="51"/>
    </row>
    <row r="165" spans="1:8" ht="12.75">
      <c r="A165" s="51"/>
      <c r="B165" s="51"/>
      <c r="C165" s="51"/>
      <c r="D165" s="51"/>
      <c r="E165" s="51"/>
      <c r="F165" s="51"/>
      <c r="G165" s="51"/>
      <c r="H165" s="51"/>
    </row>
    <row r="166" spans="1:8" ht="12.75">
      <c r="A166" s="51"/>
      <c r="B166" s="51"/>
      <c r="C166" s="51"/>
      <c r="D166" s="51"/>
      <c r="E166" s="51"/>
      <c r="F166" s="51"/>
      <c r="G166" s="51"/>
      <c r="H166" s="51"/>
    </row>
    <row r="167" spans="1:8" ht="12.75">
      <c r="A167" s="51"/>
      <c r="B167" s="51"/>
      <c r="C167" s="51"/>
      <c r="D167" s="51"/>
      <c r="E167" s="51"/>
      <c r="F167" s="51"/>
      <c r="G167" s="51"/>
      <c r="H167" s="51"/>
    </row>
    <row r="168" spans="1:8" ht="12.75">
      <c r="A168" s="51"/>
      <c r="B168" s="51"/>
      <c r="C168" s="51"/>
      <c r="D168" s="51"/>
      <c r="E168" s="51"/>
      <c r="F168" s="51"/>
      <c r="G168" s="51"/>
      <c r="H168" s="51"/>
    </row>
    <row r="169" spans="1:8" ht="12.75">
      <c r="A169" s="51"/>
      <c r="B169" s="51"/>
      <c r="C169" s="51"/>
      <c r="D169" s="51"/>
      <c r="E169" s="51"/>
      <c r="F169" s="51"/>
      <c r="G169" s="51"/>
      <c r="H169" s="51"/>
    </row>
    <row r="170" spans="1:8" ht="12.75">
      <c r="A170" s="51"/>
      <c r="B170" s="51"/>
      <c r="C170" s="51"/>
      <c r="D170" s="51"/>
      <c r="E170" s="51"/>
      <c r="F170" s="51"/>
      <c r="G170" s="51"/>
      <c r="H170" s="51"/>
    </row>
    <row r="171" spans="1:8" ht="12.75">
      <c r="A171" s="51"/>
      <c r="B171" s="51"/>
      <c r="C171" s="51"/>
      <c r="D171" s="51"/>
      <c r="E171" s="51"/>
      <c r="F171" s="51"/>
      <c r="G171" s="51"/>
      <c r="H171" s="51"/>
    </row>
    <row r="172" spans="1:8" ht="12.75">
      <c r="A172" s="51"/>
      <c r="B172" s="51"/>
      <c r="C172" s="51"/>
      <c r="D172" s="51"/>
      <c r="E172" s="51"/>
      <c r="F172" s="51"/>
      <c r="G172" s="51"/>
      <c r="H172" s="51"/>
    </row>
    <row r="173" spans="1:8" ht="12.75">
      <c r="A173" s="51"/>
      <c r="B173" s="51"/>
      <c r="C173" s="51"/>
      <c r="D173" s="51"/>
      <c r="E173" s="51"/>
      <c r="F173" s="51"/>
      <c r="G173" s="51"/>
      <c r="H173" s="51"/>
    </row>
    <row r="174" spans="1:8" ht="12.75">
      <c r="A174" s="51"/>
      <c r="B174" s="51"/>
      <c r="C174" s="51"/>
      <c r="D174" s="51"/>
      <c r="E174" s="51"/>
      <c r="F174" s="51"/>
      <c r="G174" s="51"/>
      <c r="H174" s="51"/>
    </row>
    <row r="175" spans="1:8" ht="12.75">
      <c r="A175" s="51"/>
      <c r="B175" s="51"/>
      <c r="C175" s="51"/>
      <c r="D175" s="51"/>
      <c r="E175" s="51"/>
      <c r="F175" s="51"/>
      <c r="G175" s="51"/>
      <c r="H175" s="51"/>
    </row>
    <row r="176" spans="1:8" ht="12.75">
      <c r="A176" s="51"/>
      <c r="B176" s="51"/>
      <c r="C176" s="51"/>
      <c r="D176" s="51"/>
      <c r="E176" s="51"/>
      <c r="F176" s="51"/>
      <c r="G176" s="51"/>
      <c r="H176" s="51"/>
    </row>
    <row r="177" spans="1:8" ht="12.75">
      <c r="A177" s="51"/>
      <c r="B177" s="51"/>
      <c r="C177" s="51"/>
      <c r="D177" s="51"/>
      <c r="E177" s="51"/>
      <c r="F177" s="51"/>
      <c r="G177" s="51"/>
      <c r="H177" s="51"/>
    </row>
    <row r="178" spans="1:8" ht="12.75">
      <c r="A178" s="51"/>
      <c r="B178" s="51"/>
      <c r="C178" s="51"/>
      <c r="D178" s="51"/>
      <c r="E178" s="51"/>
      <c r="F178" s="51"/>
      <c r="G178" s="51"/>
      <c r="H178" s="51"/>
    </row>
    <row r="179" spans="1:8" ht="12.75">
      <c r="A179" s="51"/>
      <c r="B179" s="51"/>
      <c r="C179" s="51"/>
      <c r="D179" s="51"/>
      <c r="E179" s="51"/>
      <c r="F179" s="51"/>
      <c r="G179" s="51"/>
      <c r="H179" s="51"/>
    </row>
    <row r="180" spans="1:8" ht="12.75">
      <c r="A180" s="51"/>
      <c r="B180" s="51"/>
      <c r="C180" s="51"/>
      <c r="D180" s="51"/>
      <c r="E180" s="51"/>
      <c r="F180" s="51"/>
      <c r="G180" s="51"/>
      <c r="H180" s="51"/>
    </row>
    <row r="181" spans="1:8" ht="12.75">
      <c r="A181" s="51"/>
      <c r="B181" s="51"/>
      <c r="C181" s="51"/>
      <c r="D181" s="51"/>
      <c r="E181" s="51"/>
      <c r="F181" s="51"/>
      <c r="G181" s="51"/>
      <c r="H181" s="51"/>
    </row>
    <row r="182" spans="1:8" ht="12.75">
      <c r="A182" s="51"/>
      <c r="B182" s="51"/>
      <c r="C182" s="51"/>
      <c r="D182" s="51"/>
      <c r="E182" s="51"/>
      <c r="F182" s="51"/>
      <c r="G182" s="51"/>
      <c r="H182" s="51"/>
    </row>
    <row r="183" spans="1:8" ht="12.75">
      <c r="A183" s="51"/>
      <c r="B183" s="51"/>
      <c r="C183" s="51"/>
      <c r="D183" s="51"/>
      <c r="E183" s="51"/>
      <c r="F183" s="51"/>
      <c r="G183" s="51"/>
      <c r="H183" s="51"/>
    </row>
    <row r="184" spans="1:8" ht="12.75">
      <c r="A184" s="51"/>
      <c r="B184" s="51"/>
      <c r="C184" s="51"/>
      <c r="D184" s="51"/>
      <c r="E184" s="51"/>
      <c r="F184" s="51"/>
      <c r="G184" s="51"/>
      <c r="H184" s="51"/>
    </row>
    <row r="185" spans="1:8" ht="12.75">
      <c r="A185" s="51"/>
      <c r="B185" s="51"/>
      <c r="C185" s="51"/>
      <c r="D185" s="51"/>
      <c r="E185" s="51"/>
      <c r="F185" s="51"/>
      <c r="G185" s="51"/>
      <c r="H185" s="51"/>
    </row>
    <row r="186" spans="1:8" ht="12.75">
      <c r="A186" s="51"/>
      <c r="B186" s="51"/>
      <c r="C186" s="51"/>
      <c r="D186" s="51"/>
      <c r="E186" s="51"/>
      <c r="F186" s="51"/>
      <c r="G186" s="51"/>
      <c r="H186" s="51"/>
    </row>
    <row r="187" spans="1:8" ht="12.75">
      <c r="A187" s="51"/>
      <c r="B187" s="51"/>
      <c r="C187" s="51"/>
      <c r="D187" s="51"/>
      <c r="E187" s="51"/>
      <c r="F187" s="51"/>
      <c r="G187" s="51"/>
      <c r="H187" s="51"/>
    </row>
    <row r="188" spans="1:8" ht="12.75">
      <c r="A188" s="51"/>
      <c r="B188" s="51"/>
      <c r="C188" s="51"/>
      <c r="D188" s="51"/>
      <c r="E188" s="51"/>
      <c r="F188" s="51"/>
      <c r="G188" s="51"/>
      <c r="H188" s="51"/>
    </row>
    <row r="189" spans="1:8" ht="12.75">
      <c r="A189" s="51"/>
      <c r="B189" s="51"/>
      <c r="C189" s="51"/>
      <c r="D189" s="51"/>
      <c r="E189" s="51"/>
      <c r="F189" s="51"/>
      <c r="G189" s="51"/>
      <c r="H189" s="51"/>
    </row>
    <row r="190" spans="1:8" ht="12.75">
      <c r="A190" s="51"/>
      <c r="B190" s="51"/>
      <c r="C190" s="51"/>
      <c r="D190" s="51"/>
      <c r="E190" s="51"/>
      <c r="F190" s="51"/>
      <c r="G190" s="51"/>
      <c r="H190" s="51"/>
    </row>
    <row r="191" spans="1:8" ht="12.75">
      <c r="A191" s="51"/>
      <c r="B191" s="51"/>
      <c r="C191" s="51"/>
      <c r="D191" s="51"/>
      <c r="E191" s="51"/>
      <c r="F191" s="51"/>
      <c r="G191" s="51"/>
      <c r="H191" s="51"/>
    </row>
    <row r="192" spans="1:8" ht="12.75">
      <c r="A192" s="51"/>
      <c r="B192" s="51"/>
      <c r="C192" s="51"/>
      <c r="D192" s="51"/>
      <c r="E192" s="51"/>
      <c r="F192" s="51"/>
      <c r="G192" s="51"/>
      <c r="H192" s="51"/>
    </row>
    <row r="193" spans="1:8" ht="12.75">
      <c r="A193" s="51"/>
      <c r="B193" s="51"/>
      <c r="C193" s="51"/>
      <c r="D193" s="51"/>
      <c r="E193" s="51"/>
      <c r="F193" s="51"/>
      <c r="G193" s="51"/>
      <c r="H193" s="51"/>
    </row>
    <row r="194" spans="1:8" ht="12.75">
      <c r="A194" s="51"/>
      <c r="B194" s="51"/>
      <c r="C194" s="51"/>
      <c r="D194" s="51"/>
      <c r="E194" s="51"/>
      <c r="F194" s="51"/>
      <c r="G194" s="51"/>
      <c r="H194" s="51"/>
    </row>
    <row r="195" spans="1:8" ht="12.75">
      <c r="A195" s="51"/>
      <c r="B195" s="51"/>
      <c r="C195" s="51"/>
      <c r="D195" s="51"/>
      <c r="E195" s="51"/>
      <c r="F195" s="51"/>
      <c r="G195" s="51"/>
      <c r="H195" s="51"/>
    </row>
    <row r="196" spans="1:8" ht="12.75">
      <c r="A196" s="51"/>
      <c r="B196" s="51"/>
      <c r="C196" s="51"/>
      <c r="D196" s="51"/>
      <c r="E196" s="51"/>
      <c r="F196" s="51"/>
      <c r="G196" s="51"/>
      <c r="H196" s="51"/>
    </row>
    <row r="197" spans="1:8" ht="12.75">
      <c r="A197" s="51"/>
      <c r="B197" s="51"/>
      <c r="C197" s="51"/>
      <c r="D197" s="51"/>
      <c r="E197" s="51"/>
      <c r="F197" s="51"/>
      <c r="G197" s="51"/>
      <c r="H197" s="51"/>
    </row>
    <row r="198" spans="1:8" ht="12.75">
      <c r="A198" s="51"/>
      <c r="B198" s="51"/>
      <c r="C198" s="51"/>
      <c r="D198" s="51"/>
      <c r="E198" s="51"/>
      <c r="F198" s="51"/>
      <c r="G198" s="51"/>
      <c r="H198" s="51"/>
    </row>
    <row r="199" spans="1:8" ht="12.75">
      <c r="A199" s="51"/>
      <c r="B199" s="51"/>
      <c r="C199" s="51"/>
      <c r="D199" s="51"/>
      <c r="E199" s="51"/>
      <c r="F199" s="51"/>
      <c r="G199" s="51"/>
      <c r="H199" s="51"/>
    </row>
    <row r="200" spans="1:8" ht="12.75">
      <c r="A200" s="51"/>
      <c r="B200" s="51"/>
      <c r="C200" s="51"/>
      <c r="D200" s="51"/>
      <c r="E200" s="51"/>
      <c r="F200" s="51"/>
      <c r="G200" s="51"/>
      <c r="H200" s="51"/>
    </row>
    <row r="201" spans="1:8" ht="12.75">
      <c r="A201" s="51"/>
      <c r="B201" s="51"/>
      <c r="C201" s="51"/>
      <c r="D201" s="51"/>
      <c r="E201" s="51"/>
      <c r="F201" s="51"/>
      <c r="G201" s="51"/>
      <c r="H201" s="51"/>
    </row>
    <row r="202" spans="1:8" ht="12.75">
      <c r="A202" s="51"/>
      <c r="B202" s="51"/>
      <c r="C202" s="51"/>
      <c r="D202" s="51"/>
      <c r="E202" s="51"/>
      <c r="F202" s="51"/>
      <c r="G202" s="51"/>
      <c r="H202" s="51"/>
    </row>
    <row r="203" spans="1:8" ht="12.75">
      <c r="A203" s="51"/>
      <c r="B203" s="51"/>
      <c r="C203" s="51"/>
      <c r="D203" s="51"/>
      <c r="E203" s="51"/>
      <c r="F203" s="51"/>
      <c r="G203" s="51"/>
      <c r="H203" s="51"/>
    </row>
    <row r="204" spans="1:8" ht="12.75">
      <c r="A204" s="51"/>
      <c r="B204" s="51"/>
      <c r="C204" s="51"/>
      <c r="D204" s="51"/>
      <c r="E204" s="51"/>
      <c r="F204" s="51"/>
      <c r="G204" s="51"/>
      <c r="H204" s="51"/>
    </row>
    <row r="205" spans="1:8" ht="12.75">
      <c r="A205" s="51"/>
      <c r="B205" s="51"/>
      <c r="C205" s="51"/>
      <c r="D205" s="51"/>
      <c r="E205" s="51"/>
      <c r="F205" s="51"/>
      <c r="G205" s="51"/>
      <c r="H205" s="51"/>
    </row>
    <row r="206" spans="1:8" ht="12.75">
      <c r="A206" s="51"/>
      <c r="B206" s="51"/>
      <c r="C206" s="51"/>
      <c r="D206" s="51"/>
      <c r="E206" s="51"/>
      <c r="F206" s="51"/>
      <c r="G206" s="51"/>
      <c r="H206" s="51"/>
    </row>
    <row r="207" spans="1:8" ht="12.75">
      <c r="A207" s="51"/>
      <c r="B207" s="51"/>
      <c r="C207" s="51"/>
      <c r="D207" s="51"/>
      <c r="E207" s="51"/>
      <c r="F207" s="51"/>
      <c r="G207" s="51"/>
      <c r="H207" s="51"/>
    </row>
    <row r="208" spans="1:8" ht="12.75">
      <c r="A208" s="51"/>
      <c r="B208" s="51"/>
      <c r="C208" s="51"/>
      <c r="D208" s="51"/>
      <c r="E208" s="51"/>
      <c r="F208" s="51"/>
      <c r="G208" s="51"/>
      <c r="H208" s="51"/>
    </row>
    <row r="209" spans="1:8" ht="12.75">
      <c r="A209" s="51"/>
      <c r="B209" s="51"/>
      <c r="C209" s="51"/>
      <c r="D209" s="51"/>
      <c r="E209" s="51"/>
      <c r="F209" s="51"/>
      <c r="G209" s="51"/>
      <c r="H209" s="51"/>
    </row>
    <row r="210" spans="1:8" ht="12.75">
      <c r="A210" s="51"/>
      <c r="B210" s="51"/>
      <c r="C210" s="51"/>
      <c r="D210" s="51"/>
      <c r="E210" s="51"/>
      <c r="F210" s="51"/>
      <c r="G210" s="51"/>
      <c r="H210" s="51"/>
    </row>
    <row r="211" spans="1:8" ht="12.75">
      <c r="A211" s="51"/>
      <c r="B211" s="51"/>
      <c r="C211" s="51"/>
      <c r="D211" s="51"/>
      <c r="E211" s="51"/>
      <c r="F211" s="51"/>
      <c r="G211" s="51"/>
      <c r="H211" s="51"/>
    </row>
    <row r="212" spans="1:8" ht="12.75">
      <c r="A212" s="51"/>
      <c r="B212" s="51"/>
      <c r="C212" s="51"/>
      <c r="D212" s="51"/>
      <c r="E212" s="51"/>
      <c r="F212" s="51"/>
      <c r="G212" s="51"/>
      <c r="H212" s="51"/>
    </row>
    <row r="213" spans="1:8" ht="12.75">
      <c r="A213" s="51"/>
      <c r="B213" s="51"/>
      <c r="C213" s="51"/>
      <c r="D213" s="51"/>
      <c r="E213" s="51"/>
      <c r="F213" s="51"/>
      <c r="G213" s="51"/>
      <c r="H213" s="51"/>
    </row>
    <row r="214" spans="1:8" ht="12.75">
      <c r="A214" s="51"/>
      <c r="B214" s="51"/>
      <c r="C214" s="51"/>
      <c r="D214" s="51"/>
      <c r="E214" s="51"/>
      <c r="F214" s="51"/>
      <c r="G214" s="51"/>
      <c r="H214" s="51"/>
    </row>
    <row r="215" spans="1:8" ht="12.75">
      <c r="A215" s="51"/>
      <c r="B215" s="51"/>
      <c r="C215" s="51"/>
      <c r="D215" s="51"/>
      <c r="E215" s="51"/>
      <c r="F215" s="51"/>
      <c r="G215" s="51"/>
      <c r="H215" s="51"/>
    </row>
    <row r="216" spans="1:8" ht="12.75">
      <c r="A216" s="51"/>
      <c r="B216" s="51"/>
      <c r="C216" s="51"/>
      <c r="D216" s="51"/>
      <c r="E216" s="51"/>
      <c r="F216" s="51"/>
      <c r="G216" s="51"/>
      <c r="H216" s="51"/>
    </row>
    <row r="217" spans="1:8" ht="12.75">
      <c r="A217" s="51"/>
      <c r="B217" s="51"/>
      <c r="C217" s="51"/>
      <c r="D217" s="51"/>
      <c r="E217" s="51"/>
      <c r="F217" s="51"/>
      <c r="G217" s="51"/>
      <c r="H217" s="51"/>
    </row>
    <row r="218" spans="1:8" ht="12.75">
      <c r="A218" s="51"/>
      <c r="B218" s="51"/>
      <c r="C218" s="51"/>
      <c r="D218" s="51"/>
      <c r="E218" s="51"/>
      <c r="F218" s="51"/>
      <c r="G218" s="51"/>
      <c r="H218" s="51"/>
    </row>
    <row r="219" spans="1:8" ht="12.75">
      <c r="A219" s="51"/>
      <c r="B219" s="51"/>
      <c r="C219" s="51"/>
      <c r="D219" s="51"/>
      <c r="E219" s="51"/>
      <c r="F219" s="51"/>
      <c r="G219" s="51"/>
      <c r="H219" s="51"/>
    </row>
    <row r="220" spans="1:8" ht="12.75">
      <c r="A220" s="51"/>
      <c r="B220" s="51"/>
      <c r="C220" s="51"/>
      <c r="D220" s="51"/>
      <c r="E220" s="51"/>
      <c r="F220" s="51"/>
      <c r="G220" s="51"/>
      <c r="H220" s="51"/>
    </row>
    <row r="221" spans="1:8" ht="12.75">
      <c r="A221" s="51"/>
      <c r="B221" s="51"/>
      <c r="C221" s="51"/>
      <c r="D221" s="51"/>
      <c r="E221" s="51"/>
      <c r="F221" s="51"/>
      <c r="G221" s="51"/>
      <c r="H221" s="51"/>
    </row>
    <row r="222" spans="1:8" ht="12.75">
      <c r="A222" s="51"/>
      <c r="B222" s="51"/>
      <c r="C222" s="51"/>
      <c r="D222" s="51"/>
      <c r="E222" s="51"/>
      <c r="F222" s="51"/>
      <c r="G222" s="51"/>
      <c r="H222" s="51"/>
    </row>
    <row r="223" spans="1:8" ht="12.75">
      <c r="A223" s="51"/>
      <c r="B223" s="51"/>
      <c r="C223" s="51"/>
      <c r="D223" s="51"/>
      <c r="E223" s="51"/>
      <c r="F223" s="51"/>
      <c r="G223" s="51"/>
      <c r="H223" s="51"/>
    </row>
    <row r="224" spans="1:8" ht="12.75">
      <c r="A224" s="51"/>
      <c r="B224" s="51"/>
      <c r="C224" s="51"/>
      <c r="D224" s="51"/>
      <c r="E224" s="51"/>
      <c r="F224" s="51"/>
      <c r="G224" s="51"/>
      <c r="H224" s="51"/>
    </row>
    <row r="225" spans="1:8" ht="12.75">
      <c r="A225" s="51"/>
      <c r="B225" s="51"/>
      <c r="C225" s="51"/>
      <c r="D225" s="51"/>
      <c r="E225" s="51"/>
      <c r="F225" s="51"/>
      <c r="G225" s="51"/>
      <c r="H225" s="51"/>
    </row>
    <row r="226" spans="1:8" ht="12.75">
      <c r="A226" s="51"/>
      <c r="B226" s="51"/>
      <c r="C226" s="51"/>
      <c r="D226" s="51"/>
      <c r="E226" s="51"/>
      <c r="F226" s="51"/>
      <c r="G226" s="51"/>
      <c r="H226" s="51"/>
    </row>
    <row r="227" spans="1:8" ht="12.75">
      <c r="A227" s="51"/>
      <c r="B227" s="51"/>
      <c r="C227" s="51"/>
      <c r="D227" s="51"/>
      <c r="E227" s="51"/>
      <c r="F227" s="51"/>
      <c r="G227" s="51"/>
      <c r="H227" s="51"/>
    </row>
    <row r="228" spans="1:8" ht="12.75">
      <c r="A228" s="51"/>
      <c r="B228" s="51"/>
      <c r="C228" s="51"/>
      <c r="D228" s="51"/>
      <c r="E228" s="51"/>
      <c r="F228" s="51"/>
      <c r="G228" s="51"/>
      <c r="H228" s="51"/>
    </row>
    <row r="229" spans="1:8" ht="12.75">
      <c r="A229" s="51"/>
      <c r="B229" s="51"/>
      <c r="C229" s="51"/>
      <c r="D229" s="51"/>
      <c r="E229" s="51"/>
      <c r="F229" s="51"/>
      <c r="G229" s="51"/>
      <c r="H229" s="51"/>
    </row>
    <row r="230" spans="1:8" ht="12.75">
      <c r="A230" s="51"/>
      <c r="B230" s="51"/>
      <c r="C230" s="51"/>
      <c r="D230" s="51"/>
      <c r="E230" s="51"/>
      <c r="F230" s="51"/>
      <c r="G230" s="51"/>
      <c r="H230" s="51"/>
    </row>
    <row r="231" spans="1:8" ht="12.75">
      <c r="A231" s="51"/>
      <c r="B231" s="51"/>
      <c r="C231" s="51"/>
      <c r="D231" s="51"/>
      <c r="E231" s="51"/>
      <c r="F231" s="51"/>
      <c r="G231" s="51"/>
      <c r="H231" s="51"/>
    </row>
    <row r="232" spans="1:8" ht="12.75">
      <c r="A232" s="51"/>
      <c r="B232" s="51"/>
      <c r="C232" s="51"/>
      <c r="D232" s="51"/>
      <c r="E232" s="51"/>
      <c r="F232" s="51"/>
      <c r="G232" s="51"/>
      <c r="H232" s="51"/>
    </row>
    <row r="233" spans="1:8" ht="12.75">
      <c r="A233" s="51"/>
      <c r="B233" s="51"/>
      <c r="C233" s="51"/>
      <c r="D233" s="51"/>
      <c r="E233" s="51"/>
      <c r="F233" s="51"/>
      <c r="G233" s="51"/>
      <c r="H233" s="51"/>
    </row>
    <row r="234" spans="1:8" ht="12.75">
      <c r="A234" s="51"/>
      <c r="B234" s="51"/>
      <c r="C234" s="51"/>
      <c r="D234" s="51"/>
      <c r="E234" s="51"/>
      <c r="F234" s="51"/>
      <c r="G234" s="51"/>
      <c r="H234" s="51"/>
    </row>
    <row r="235" spans="1:8" ht="12.75">
      <c r="A235" s="51"/>
      <c r="B235" s="51"/>
      <c r="C235" s="51"/>
      <c r="D235" s="51"/>
      <c r="E235" s="51"/>
      <c r="F235" s="51"/>
      <c r="G235" s="51"/>
      <c r="H235" s="51"/>
    </row>
    <row r="236" spans="1:8" ht="12.75">
      <c r="A236" s="51"/>
      <c r="B236" s="51"/>
      <c r="C236" s="51"/>
      <c r="D236" s="51"/>
      <c r="E236" s="51"/>
      <c r="F236" s="51"/>
      <c r="G236" s="51"/>
      <c r="H236" s="51"/>
    </row>
    <row r="237" spans="1:8" ht="12.75">
      <c r="A237" s="51"/>
      <c r="B237" s="51"/>
      <c r="C237" s="51"/>
      <c r="D237" s="51"/>
      <c r="E237" s="51"/>
      <c r="F237" s="51"/>
      <c r="G237" s="51"/>
      <c r="H237" s="51"/>
    </row>
    <row r="238" spans="1:8" ht="12.75">
      <c r="A238" s="51"/>
      <c r="B238" s="51"/>
      <c r="C238" s="51"/>
      <c r="D238" s="51"/>
      <c r="E238" s="51"/>
      <c r="F238" s="51"/>
      <c r="G238" s="51"/>
      <c r="H238" s="51"/>
    </row>
    <row r="239" spans="1:8" ht="12.75">
      <c r="A239" s="51"/>
      <c r="B239" s="51"/>
      <c r="C239" s="51"/>
      <c r="D239" s="51"/>
      <c r="E239" s="51"/>
      <c r="F239" s="51"/>
      <c r="G239" s="51"/>
      <c r="H239" s="51"/>
    </row>
    <row r="240" spans="1:8" ht="12.75">
      <c r="A240" s="51"/>
      <c r="B240" s="51"/>
      <c r="C240" s="51"/>
      <c r="D240" s="51"/>
      <c r="E240" s="51"/>
      <c r="F240" s="51"/>
      <c r="G240" s="51"/>
      <c r="H240" s="51"/>
    </row>
    <row r="241" spans="1:8" ht="12.75">
      <c r="A241" s="51"/>
      <c r="B241" s="51"/>
      <c r="C241" s="51"/>
      <c r="D241" s="51"/>
      <c r="E241" s="51"/>
      <c r="F241" s="51"/>
      <c r="G241" s="51"/>
      <c r="H241" s="51"/>
    </row>
    <row r="242" spans="1:8" ht="12.75">
      <c r="A242" s="51"/>
      <c r="B242" s="51"/>
      <c r="C242" s="51"/>
      <c r="D242" s="51"/>
      <c r="E242" s="51"/>
      <c r="F242" s="51"/>
      <c r="G242" s="51"/>
      <c r="H242" s="51"/>
    </row>
    <row r="243" spans="1:8" ht="12.75">
      <c r="A243" s="51"/>
      <c r="B243" s="51"/>
      <c r="C243" s="51"/>
      <c r="D243" s="51"/>
      <c r="E243" s="51"/>
      <c r="F243" s="51"/>
      <c r="G243" s="51"/>
      <c r="H243" s="51"/>
    </row>
    <row r="244" spans="1:8" ht="12.75">
      <c r="A244" s="51"/>
      <c r="B244" s="51"/>
      <c r="C244" s="51"/>
      <c r="D244" s="51"/>
      <c r="E244" s="51"/>
      <c r="F244" s="51"/>
      <c r="G244" s="51"/>
      <c r="H244" s="51"/>
    </row>
    <row r="245" spans="1:8" ht="12.75">
      <c r="A245" s="51"/>
      <c r="B245" s="51"/>
      <c r="C245" s="51"/>
      <c r="D245" s="51"/>
      <c r="E245" s="51"/>
      <c r="F245" s="51"/>
      <c r="G245" s="51"/>
      <c r="H245" s="51"/>
    </row>
    <row r="246" spans="1:8" ht="12.75">
      <c r="A246" s="51"/>
      <c r="B246" s="51"/>
      <c r="C246" s="51"/>
      <c r="D246" s="51"/>
      <c r="E246" s="51"/>
      <c r="F246" s="51"/>
      <c r="G246" s="51"/>
      <c r="H246" s="51"/>
    </row>
    <row r="247" spans="1:8" ht="12.75">
      <c r="A247" s="51"/>
      <c r="B247" s="51"/>
      <c r="C247" s="51"/>
      <c r="D247" s="51"/>
      <c r="E247" s="51"/>
      <c r="F247" s="51"/>
      <c r="G247" s="51"/>
      <c r="H247" s="51"/>
    </row>
    <row r="248" spans="1:8" ht="12.75">
      <c r="A248" s="51"/>
      <c r="B248" s="51"/>
      <c r="C248" s="51"/>
      <c r="D248" s="51"/>
      <c r="E248" s="51"/>
      <c r="F248" s="51"/>
      <c r="G248" s="51"/>
      <c r="H248" s="51"/>
    </row>
    <row r="249" spans="1:8" ht="12.75">
      <c r="A249" s="51"/>
      <c r="B249" s="51"/>
      <c r="C249" s="51"/>
      <c r="D249" s="51"/>
      <c r="E249" s="51"/>
      <c r="F249" s="51"/>
      <c r="G249" s="51"/>
      <c r="H249" s="51"/>
    </row>
    <row r="250" spans="1:8" ht="12.75">
      <c r="A250" s="51"/>
      <c r="B250" s="51"/>
      <c r="C250" s="51"/>
      <c r="D250" s="51"/>
      <c r="E250" s="51"/>
      <c r="F250" s="51"/>
      <c r="G250" s="51"/>
      <c r="H250" s="51"/>
    </row>
    <row r="251" spans="1:8" ht="12.75">
      <c r="A251" s="51"/>
      <c r="B251" s="51"/>
      <c r="C251" s="51"/>
      <c r="D251" s="51"/>
      <c r="E251" s="51"/>
      <c r="F251" s="51"/>
      <c r="G251" s="51"/>
      <c r="H251" s="51"/>
    </row>
    <row r="252" spans="1:8" ht="12.75">
      <c r="A252" s="51"/>
      <c r="B252" s="51"/>
      <c r="C252" s="51"/>
      <c r="D252" s="51"/>
      <c r="E252" s="51"/>
      <c r="F252" s="51"/>
      <c r="G252" s="51"/>
      <c r="H252" s="51"/>
    </row>
    <row r="253" spans="1:8" ht="12.75">
      <c r="A253" s="51"/>
      <c r="B253" s="51"/>
      <c r="C253" s="51"/>
      <c r="D253" s="51"/>
      <c r="E253" s="51"/>
      <c r="F253" s="51"/>
      <c r="G253" s="51"/>
      <c r="H253" s="51"/>
    </row>
    <row r="254" spans="1:8" ht="12.75">
      <c r="A254" s="51"/>
      <c r="B254" s="51"/>
      <c r="C254" s="51"/>
      <c r="D254" s="51"/>
      <c r="E254" s="51"/>
      <c r="F254" s="51"/>
      <c r="G254" s="51"/>
      <c r="H254" s="51"/>
    </row>
    <row r="255" spans="1:8" ht="12.75">
      <c r="A255" s="51"/>
      <c r="B255" s="51"/>
      <c r="C255" s="51"/>
      <c r="D255" s="51"/>
      <c r="E255" s="51"/>
      <c r="F255" s="51"/>
      <c r="G255" s="51"/>
      <c r="H255" s="51"/>
    </row>
    <row r="256" spans="1:8" ht="12.75">
      <c r="A256" s="51"/>
      <c r="B256" s="51"/>
      <c r="C256" s="51"/>
      <c r="D256" s="51"/>
      <c r="E256" s="51"/>
      <c r="F256" s="51"/>
      <c r="G256" s="51"/>
      <c r="H256" s="51"/>
    </row>
    <row r="257" spans="1:8" ht="12.75">
      <c r="A257" s="51"/>
      <c r="B257" s="51"/>
      <c r="C257" s="51"/>
      <c r="D257" s="51"/>
      <c r="E257" s="51"/>
      <c r="F257" s="51"/>
      <c r="G257" s="51"/>
      <c r="H257" s="51"/>
    </row>
    <row r="258" spans="1:8" ht="12.75">
      <c r="A258" s="51"/>
      <c r="B258" s="51"/>
      <c r="C258" s="51"/>
      <c r="D258" s="51"/>
      <c r="E258" s="51"/>
      <c r="F258" s="51"/>
      <c r="G258" s="51"/>
      <c r="H258" s="51"/>
    </row>
    <row r="259" spans="1:8" ht="12.75">
      <c r="A259" s="51"/>
      <c r="B259" s="51"/>
      <c r="C259" s="51"/>
      <c r="D259" s="51"/>
      <c r="E259" s="51"/>
      <c r="F259" s="51"/>
      <c r="G259" s="51"/>
      <c r="H259" s="51"/>
    </row>
    <row r="260" spans="1:8" ht="12.75">
      <c r="A260" s="51"/>
      <c r="B260" s="51"/>
      <c r="C260" s="51"/>
      <c r="D260" s="51"/>
      <c r="E260" s="51"/>
      <c r="F260" s="51"/>
      <c r="G260" s="51"/>
      <c r="H260" s="51"/>
    </row>
    <row r="261" spans="1:8" ht="12.75">
      <c r="A261" s="51"/>
      <c r="B261" s="51"/>
      <c r="C261" s="51"/>
      <c r="D261" s="51"/>
      <c r="E261" s="51"/>
      <c r="F261" s="51"/>
      <c r="G261" s="51"/>
      <c r="H261" s="51"/>
    </row>
    <row r="262" spans="1:8" ht="12.75">
      <c r="A262" s="51"/>
      <c r="B262" s="51"/>
      <c r="C262" s="51"/>
      <c r="D262" s="51"/>
      <c r="E262" s="51"/>
      <c r="F262" s="51"/>
      <c r="G262" s="51"/>
      <c r="H262" s="51"/>
    </row>
    <row r="263" spans="1:8" ht="12.75">
      <c r="A263" s="51"/>
      <c r="B263" s="51"/>
      <c r="C263" s="51"/>
      <c r="D263" s="51"/>
      <c r="E263" s="51"/>
      <c r="F263" s="51"/>
      <c r="G263" s="51"/>
      <c r="H263" s="51"/>
    </row>
    <row r="264" spans="1:8" ht="12.75">
      <c r="A264" s="51"/>
      <c r="B264" s="51"/>
      <c r="C264" s="51"/>
      <c r="D264" s="51"/>
      <c r="E264" s="51"/>
      <c r="F264" s="51"/>
      <c r="G264" s="51"/>
      <c r="H264" s="51"/>
    </row>
    <row r="265" spans="1:8" ht="12.75">
      <c r="A265" s="51"/>
      <c r="B265" s="51"/>
      <c r="C265" s="51"/>
      <c r="D265" s="51"/>
      <c r="E265" s="51"/>
      <c r="F265" s="51"/>
      <c r="G265" s="51"/>
      <c r="H265" s="51"/>
    </row>
    <row r="266" spans="1:8" ht="12.75">
      <c r="A266" s="51"/>
      <c r="B266" s="51"/>
      <c r="C266" s="51"/>
      <c r="D266" s="51"/>
      <c r="E266" s="51"/>
      <c r="F266" s="51"/>
      <c r="G266" s="51"/>
      <c r="H266" s="51"/>
    </row>
    <row r="267" spans="1:8" ht="12.75">
      <c r="A267" s="51"/>
      <c r="B267" s="51"/>
      <c r="C267" s="51"/>
      <c r="D267" s="51"/>
      <c r="E267" s="51"/>
      <c r="F267" s="51"/>
      <c r="G267" s="51"/>
      <c r="H267" s="51"/>
    </row>
    <row r="268" spans="1:8" ht="12.75">
      <c r="A268" s="51"/>
      <c r="B268" s="51"/>
      <c r="C268" s="51"/>
      <c r="D268" s="51"/>
      <c r="E268" s="51"/>
      <c r="F268" s="51"/>
      <c r="G268" s="51"/>
      <c r="H268" s="51"/>
    </row>
    <row r="269" spans="1:8" ht="12.75">
      <c r="A269" s="51"/>
      <c r="B269" s="51"/>
      <c r="C269" s="51"/>
      <c r="D269" s="51"/>
      <c r="E269" s="51"/>
      <c r="F269" s="51"/>
      <c r="G269" s="51"/>
      <c r="H269" s="51"/>
    </row>
    <row r="270" spans="1:8" ht="12.75">
      <c r="A270" s="51"/>
      <c r="B270" s="51"/>
      <c r="C270" s="51"/>
      <c r="D270" s="51"/>
      <c r="E270" s="51"/>
      <c r="F270" s="51"/>
      <c r="G270" s="51"/>
      <c r="H270" s="51"/>
    </row>
    <row r="271" spans="1:8" ht="12.75">
      <c r="A271" s="51"/>
      <c r="B271" s="51"/>
      <c r="C271" s="51"/>
      <c r="D271" s="51"/>
      <c r="E271" s="51"/>
      <c r="F271" s="51"/>
      <c r="G271" s="51"/>
      <c r="H271" s="51"/>
    </row>
    <row r="272" spans="1:8" ht="12.75">
      <c r="A272" s="51"/>
      <c r="B272" s="51"/>
      <c r="C272" s="51"/>
      <c r="D272" s="51"/>
      <c r="E272" s="51"/>
      <c r="F272" s="51"/>
      <c r="G272" s="51"/>
      <c r="H272" s="51"/>
    </row>
    <row r="273" spans="1:8" ht="12.75">
      <c r="A273" s="51"/>
      <c r="B273" s="51"/>
      <c r="C273" s="51"/>
      <c r="D273" s="51"/>
      <c r="E273" s="51"/>
      <c r="F273" s="51"/>
      <c r="G273" s="51"/>
      <c r="H273" s="51"/>
    </row>
    <row r="274" spans="1:8" ht="12.75">
      <c r="A274" s="51"/>
      <c r="B274" s="51"/>
      <c r="C274" s="51"/>
      <c r="D274" s="51"/>
      <c r="E274" s="51"/>
      <c r="F274" s="51"/>
      <c r="G274" s="51"/>
      <c r="H274" s="51"/>
    </row>
    <row r="275" spans="1:8" ht="12.75">
      <c r="A275" s="51"/>
      <c r="B275" s="51"/>
      <c r="C275" s="51"/>
      <c r="D275" s="51"/>
      <c r="E275" s="51"/>
      <c r="F275" s="51"/>
      <c r="G275" s="51"/>
      <c r="H275" s="51"/>
    </row>
    <row r="276" spans="1:8" ht="12.75">
      <c r="A276" s="51"/>
      <c r="B276" s="51"/>
      <c r="C276" s="51"/>
      <c r="D276" s="51"/>
      <c r="E276" s="51"/>
      <c r="F276" s="51"/>
      <c r="G276" s="51"/>
      <c r="H276" s="51"/>
    </row>
    <row r="277" spans="1:8" ht="12.75">
      <c r="A277" s="51"/>
      <c r="B277" s="51"/>
      <c r="C277" s="51"/>
      <c r="D277" s="51"/>
      <c r="E277" s="51"/>
      <c r="F277" s="51"/>
      <c r="G277" s="51"/>
      <c r="H277" s="51"/>
    </row>
    <row r="278" spans="1:8" ht="12.75">
      <c r="A278" s="51"/>
      <c r="B278" s="51"/>
      <c r="C278" s="51"/>
      <c r="D278" s="51"/>
      <c r="E278" s="51"/>
      <c r="F278" s="51"/>
      <c r="G278" s="51"/>
      <c r="H278" s="51"/>
    </row>
    <row r="279" spans="1:8" ht="12.75">
      <c r="A279" s="51"/>
      <c r="B279" s="51"/>
      <c r="C279" s="51"/>
      <c r="D279" s="51"/>
      <c r="E279" s="51"/>
      <c r="F279" s="51"/>
      <c r="G279" s="51"/>
      <c r="H279" s="51"/>
    </row>
    <row r="280" spans="1:8" ht="12.75">
      <c r="A280" s="51"/>
      <c r="B280" s="51"/>
      <c r="C280" s="51"/>
      <c r="D280" s="51"/>
      <c r="E280" s="51"/>
      <c r="F280" s="51"/>
      <c r="G280" s="51"/>
      <c r="H280" s="51"/>
    </row>
    <row r="281" spans="1:8" ht="12.75">
      <c r="A281" s="51"/>
      <c r="B281" s="51"/>
      <c r="C281" s="51"/>
      <c r="D281" s="51"/>
      <c r="E281" s="51"/>
      <c r="F281" s="51"/>
      <c r="G281" s="51"/>
      <c r="H281" s="51"/>
    </row>
    <row r="282" spans="1:8" ht="12.75">
      <c r="A282" s="51"/>
      <c r="B282" s="51"/>
      <c r="C282" s="51"/>
      <c r="D282" s="51"/>
      <c r="E282" s="51"/>
      <c r="F282" s="51"/>
      <c r="G282" s="51"/>
      <c r="H282" s="51"/>
    </row>
    <row r="283" spans="1:8" ht="12.75">
      <c r="A283" s="51"/>
      <c r="B283" s="51"/>
      <c r="C283" s="51"/>
      <c r="D283" s="51"/>
      <c r="E283" s="51"/>
      <c r="F283" s="51"/>
      <c r="G283" s="51"/>
      <c r="H283" s="51"/>
    </row>
    <row r="284" spans="1:8" ht="12.75">
      <c r="A284" s="51"/>
      <c r="B284" s="51"/>
      <c r="C284" s="51"/>
      <c r="D284" s="51"/>
      <c r="E284" s="51"/>
      <c r="F284" s="51"/>
      <c r="G284" s="51"/>
      <c r="H284" s="51"/>
    </row>
    <row r="285" spans="1:8" ht="12.75">
      <c r="A285" s="51"/>
      <c r="B285" s="51"/>
      <c r="C285" s="51"/>
      <c r="D285" s="51"/>
      <c r="E285" s="51"/>
      <c r="F285" s="51"/>
      <c r="G285" s="51"/>
      <c r="H285" s="51"/>
    </row>
    <row r="286" spans="1:8" ht="12.75">
      <c r="A286" s="51"/>
      <c r="B286" s="51"/>
      <c r="C286" s="51"/>
      <c r="D286" s="51"/>
      <c r="E286" s="51"/>
      <c r="F286" s="51"/>
      <c r="G286" s="51"/>
      <c r="H286" s="51"/>
    </row>
    <row r="287" spans="1:8" ht="12.75">
      <c r="A287" s="51"/>
      <c r="B287" s="51"/>
      <c r="C287" s="51"/>
      <c r="D287" s="51"/>
      <c r="E287" s="51"/>
      <c r="F287" s="51"/>
      <c r="G287" s="51"/>
      <c r="H287" s="51"/>
    </row>
    <row r="288" spans="1:8" ht="12.75">
      <c r="A288" s="51"/>
      <c r="B288" s="51"/>
      <c r="C288" s="51"/>
      <c r="D288" s="51"/>
      <c r="E288" s="51"/>
      <c r="F288" s="51"/>
      <c r="G288" s="51"/>
      <c r="H288" s="51"/>
    </row>
    <row r="289" spans="1:8" ht="12.75">
      <c r="A289" s="51"/>
      <c r="B289" s="51"/>
      <c r="C289" s="51"/>
      <c r="D289" s="51"/>
      <c r="E289" s="51"/>
      <c r="F289" s="51"/>
      <c r="G289" s="51"/>
      <c r="H289" s="51"/>
    </row>
    <row r="290" spans="1:8" ht="12.75">
      <c r="A290" s="51"/>
      <c r="B290" s="51"/>
      <c r="C290" s="51"/>
      <c r="D290" s="51"/>
      <c r="E290" s="51"/>
      <c r="F290" s="51"/>
      <c r="G290" s="51"/>
      <c r="H290" s="51"/>
    </row>
    <row r="291" spans="1:8" ht="12.75">
      <c r="A291" s="51"/>
      <c r="B291" s="51"/>
      <c r="C291" s="51"/>
      <c r="D291" s="51"/>
      <c r="E291" s="51"/>
      <c r="F291" s="51"/>
      <c r="G291" s="51"/>
      <c r="H291" s="51"/>
    </row>
    <row r="292" spans="1:8" ht="12.75">
      <c r="A292" s="51"/>
      <c r="B292" s="51"/>
      <c r="C292" s="51"/>
      <c r="D292" s="51"/>
      <c r="E292" s="51"/>
      <c r="F292" s="51"/>
      <c r="G292" s="51"/>
      <c r="H292" s="51"/>
    </row>
    <row r="293" spans="1:8" ht="12.75">
      <c r="A293" s="51"/>
      <c r="B293" s="51"/>
      <c r="C293" s="51"/>
      <c r="D293" s="51"/>
      <c r="E293" s="51"/>
      <c r="F293" s="51"/>
      <c r="G293" s="51"/>
      <c r="H293" s="51"/>
    </row>
    <row r="294" spans="1:8" ht="12.75">
      <c r="A294" s="51"/>
      <c r="B294" s="51"/>
      <c r="C294" s="51"/>
      <c r="D294" s="51"/>
      <c r="E294" s="51"/>
      <c r="F294" s="51"/>
      <c r="G294" s="51"/>
      <c r="H294" s="51"/>
    </row>
    <row r="295" spans="1:8" ht="12.75">
      <c r="A295" s="51"/>
      <c r="B295" s="51"/>
      <c r="C295" s="51"/>
      <c r="D295" s="51"/>
      <c r="E295" s="51"/>
      <c r="F295" s="51"/>
      <c r="G295" s="51"/>
      <c r="H295" s="51"/>
    </row>
    <row r="296" spans="1:8" ht="12.75">
      <c r="A296" s="51"/>
      <c r="B296" s="51"/>
      <c r="C296" s="51"/>
      <c r="D296" s="51"/>
      <c r="E296" s="51"/>
      <c r="F296" s="51"/>
      <c r="G296" s="51"/>
      <c r="H296" s="51"/>
    </row>
    <row r="297" spans="1:8" ht="12.75">
      <c r="A297" s="51"/>
      <c r="B297" s="51"/>
      <c r="C297" s="51"/>
      <c r="D297" s="51"/>
      <c r="E297" s="51"/>
      <c r="F297" s="51"/>
      <c r="G297" s="51"/>
      <c r="H297" s="51"/>
    </row>
    <row r="298" spans="1:8" ht="12.75">
      <c r="A298" s="51"/>
      <c r="B298" s="51"/>
      <c r="C298" s="51"/>
      <c r="D298" s="51"/>
      <c r="E298" s="51"/>
      <c r="F298" s="51"/>
      <c r="G298" s="51"/>
      <c r="H298" s="51"/>
    </row>
    <row r="299" spans="1:8" ht="12.75">
      <c r="A299" s="51"/>
      <c r="B299" s="51"/>
      <c r="C299" s="51"/>
      <c r="D299" s="51"/>
      <c r="E299" s="51"/>
      <c r="F299" s="51"/>
      <c r="G299" s="51"/>
      <c r="H299" s="51"/>
    </row>
    <row r="300" spans="1:8" ht="12.75">
      <c r="A300" s="51"/>
      <c r="B300" s="51"/>
      <c r="C300" s="51"/>
      <c r="D300" s="51"/>
      <c r="E300" s="51"/>
      <c r="F300" s="51"/>
      <c r="G300" s="51"/>
      <c r="H300" s="51"/>
    </row>
    <row r="301" spans="1:8" ht="12.75">
      <c r="A301" s="51"/>
      <c r="B301" s="51"/>
      <c r="C301" s="51"/>
      <c r="D301" s="51"/>
      <c r="E301" s="51"/>
      <c r="F301" s="51"/>
      <c r="G301" s="51"/>
      <c r="H301" s="51"/>
    </row>
    <row r="302" spans="1:8" ht="12.75">
      <c r="A302" s="51"/>
      <c r="B302" s="51"/>
      <c r="C302" s="51"/>
      <c r="D302" s="51"/>
      <c r="E302" s="51"/>
      <c r="F302" s="51"/>
      <c r="G302" s="51"/>
      <c r="H302" s="51"/>
    </row>
    <row r="303" spans="1:8" ht="12.75">
      <c r="A303" s="51"/>
      <c r="B303" s="51"/>
      <c r="C303" s="51"/>
      <c r="D303" s="51"/>
      <c r="E303" s="51"/>
      <c r="F303" s="51"/>
      <c r="G303" s="51"/>
      <c r="H303" s="51"/>
    </row>
    <row r="304" spans="1:8" ht="12.75">
      <c r="A304" s="51"/>
      <c r="B304" s="51"/>
      <c r="C304" s="51"/>
      <c r="D304" s="51"/>
      <c r="E304" s="51"/>
      <c r="F304" s="51"/>
      <c r="G304" s="51"/>
      <c r="H304" s="51"/>
    </row>
    <row r="305" spans="1:8" ht="12.75">
      <c r="A305" s="51"/>
      <c r="B305" s="51"/>
      <c r="C305" s="51"/>
      <c r="D305" s="51"/>
      <c r="E305" s="51"/>
      <c r="F305" s="51"/>
      <c r="G305" s="51"/>
      <c r="H305" s="51"/>
    </row>
    <row r="306" spans="1:8" ht="12.75">
      <c r="A306" s="51"/>
      <c r="B306" s="51"/>
      <c r="C306" s="51"/>
      <c r="D306" s="51"/>
      <c r="E306" s="51"/>
      <c r="F306" s="51"/>
      <c r="G306" s="51"/>
      <c r="H306" s="51"/>
    </row>
    <row r="307" spans="1:8" ht="12.75">
      <c r="A307" s="51"/>
      <c r="B307" s="51"/>
      <c r="C307" s="51"/>
      <c r="D307" s="51"/>
      <c r="E307" s="51"/>
      <c r="F307" s="51"/>
      <c r="G307" s="51"/>
      <c r="H307" s="51"/>
    </row>
    <row r="308" spans="1:8" ht="12.75">
      <c r="A308" s="51"/>
      <c r="B308" s="51"/>
      <c r="C308" s="51"/>
      <c r="D308" s="51"/>
      <c r="E308" s="51"/>
      <c r="F308" s="51"/>
      <c r="G308" s="51"/>
      <c r="H308" s="51"/>
    </row>
    <row r="309" spans="1:8" ht="12.75">
      <c r="A309" s="51"/>
      <c r="B309" s="51"/>
      <c r="C309" s="51"/>
      <c r="D309" s="51"/>
      <c r="E309" s="51"/>
      <c r="F309" s="51"/>
      <c r="G309" s="51"/>
      <c r="H309" s="51"/>
    </row>
    <row r="310" spans="1:8" ht="12.75">
      <c r="A310" s="51"/>
      <c r="B310" s="51"/>
      <c r="C310" s="51"/>
      <c r="D310" s="51"/>
      <c r="E310" s="51"/>
      <c r="F310" s="51"/>
      <c r="G310" s="51"/>
      <c r="H310" s="51"/>
    </row>
    <row r="311" spans="1:8" ht="12.75">
      <c r="A311" s="51"/>
      <c r="B311" s="51"/>
      <c r="C311" s="51"/>
      <c r="D311" s="51"/>
      <c r="E311" s="51"/>
      <c r="F311" s="51"/>
      <c r="G311" s="51"/>
      <c r="H311" s="51"/>
    </row>
    <row r="312" spans="1:8" ht="12.75">
      <c r="A312" s="51"/>
      <c r="B312" s="51"/>
      <c r="C312" s="51"/>
      <c r="D312" s="51"/>
      <c r="E312" s="51"/>
      <c r="F312" s="51"/>
      <c r="G312" s="51"/>
      <c r="H312" s="51"/>
    </row>
    <row r="313" spans="1:8" ht="12.75">
      <c r="A313" s="51"/>
      <c r="B313" s="51"/>
      <c r="C313" s="51"/>
      <c r="D313" s="51"/>
      <c r="E313" s="51"/>
      <c r="F313" s="51"/>
      <c r="G313" s="51"/>
      <c r="H313" s="51"/>
    </row>
    <row r="314" spans="1:8" ht="12.75">
      <c r="A314" s="51"/>
      <c r="B314" s="51"/>
      <c r="C314" s="51"/>
      <c r="D314" s="51"/>
      <c r="E314" s="51"/>
      <c r="F314" s="51"/>
      <c r="G314" s="51"/>
      <c r="H314" s="51"/>
    </row>
    <row r="315" spans="1:8" ht="12.75">
      <c r="A315" s="51"/>
      <c r="B315" s="51"/>
      <c r="C315" s="51"/>
      <c r="D315" s="51"/>
      <c r="E315" s="51"/>
      <c r="F315" s="51"/>
      <c r="G315" s="51"/>
      <c r="H315" s="51"/>
    </row>
    <row r="316" spans="1:8" ht="12.75">
      <c r="A316" s="51"/>
      <c r="B316" s="51"/>
      <c r="C316" s="51"/>
      <c r="D316" s="51"/>
      <c r="E316" s="51"/>
      <c r="F316" s="51"/>
      <c r="G316" s="51"/>
      <c r="H316" s="51"/>
    </row>
    <row r="317" spans="1:8" ht="12.75">
      <c r="A317" s="51"/>
      <c r="B317" s="51"/>
      <c r="C317" s="51"/>
      <c r="D317" s="51"/>
      <c r="E317" s="51"/>
      <c r="F317" s="51"/>
      <c r="G317" s="51"/>
      <c r="H317" s="51"/>
    </row>
    <row r="318" spans="1:8" ht="12.75">
      <c r="A318" s="51"/>
      <c r="B318" s="51"/>
      <c r="C318" s="51"/>
      <c r="D318" s="51"/>
      <c r="E318" s="51"/>
      <c r="F318" s="51"/>
      <c r="G318" s="51"/>
      <c r="H318" s="51"/>
    </row>
    <row r="319" spans="1:8" ht="12.75">
      <c r="A319" s="51"/>
      <c r="B319" s="51"/>
      <c r="C319" s="51"/>
      <c r="D319" s="51"/>
      <c r="E319" s="51"/>
      <c r="F319" s="51"/>
      <c r="G319" s="51"/>
      <c r="H319" s="51"/>
    </row>
    <row r="320" spans="1:8" ht="12.75">
      <c r="A320" s="51"/>
      <c r="B320" s="51"/>
      <c r="C320" s="51"/>
      <c r="D320" s="51"/>
      <c r="E320" s="51"/>
      <c r="F320" s="51"/>
      <c r="G320" s="51"/>
      <c r="H320" s="51"/>
    </row>
    <row r="321" spans="1:8" ht="12.75">
      <c r="A321" s="51"/>
      <c r="B321" s="51"/>
      <c r="C321" s="51"/>
      <c r="D321" s="51"/>
      <c r="E321" s="51"/>
      <c r="F321" s="51"/>
      <c r="G321" s="51"/>
      <c r="H321" s="51"/>
    </row>
    <row r="322" spans="1:8" ht="12.75">
      <c r="A322" s="51"/>
      <c r="B322" s="51"/>
      <c r="C322" s="51"/>
      <c r="D322" s="51"/>
      <c r="E322" s="51"/>
      <c r="F322" s="51"/>
      <c r="G322" s="51"/>
      <c r="H322" s="51"/>
    </row>
    <row r="323" spans="1:8" ht="12.75">
      <c r="A323" s="51"/>
      <c r="B323" s="51"/>
      <c r="C323" s="51"/>
      <c r="D323" s="51"/>
      <c r="E323" s="51"/>
      <c r="F323" s="51"/>
      <c r="G323" s="51"/>
      <c r="H323" s="51"/>
    </row>
    <row r="324" spans="1:8" ht="12.75">
      <c r="A324" s="51"/>
      <c r="B324" s="51"/>
      <c r="C324" s="51"/>
      <c r="D324" s="51"/>
      <c r="E324" s="51"/>
      <c r="F324" s="51"/>
      <c r="G324" s="51"/>
      <c r="H324" s="51"/>
    </row>
    <row r="325" spans="1:8" ht="12.75">
      <c r="A325" s="51"/>
      <c r="B325" s="51"/>
      <c r="C325" s="51"/>
      <c r="D325" s="51"/>
      <c r="E325" s="51"/>
      <c r="F325" s="51"/>
      <c r="G325" s="51"/>
      <c r="H325" s="51"/>
    </row>
    <row r="326" spans="1:8" ht="12.75">
      <c r="A326" s="51"/>
      <c r="B326" s="51"/>
      <c r="C326" s="51"/>
      <c r="D326" s="51"/>
      <c r="E326" s="51"/>
      <c r="F326" s="51"/>
      <c r="G326" s="51"/>
      <c r="H326" s="51"/>
    </row>
    <row r="327" spans="1:8" ht="12.75">
      <c r="A327" s="51"/>
      <c r="B327" s="51"/>
      <c r="C327" s="51"/>
      <c r="D327" s="51"/>
      <c r="E327" s="51"/>
      <c r="F327" s="51"/>
      <c r="G327" s="51"/>
      <c r="H327" s="51"/>
    </row>
    <row r="328" spans="1:8" ht="12.75">
      <c r="A328" s="51"/>
      <c r="B328" s="51"/>
      <c r="C328" s="51"/>
      <c r="D328" s="51"/>
      <c r="E328" s="51"/>
      <c r="F328" s="51"/>
      <c r="G328" s="51"/>
      <c r="H328" s="51"/>
    </row>
    <row r="329" spans="1:8" ht="12.75">
      <c r="A329" s="51"/>
      <c r="B329" s="51"/>
      <c r="C329" s="51"/>
      <c r="D329" s="51"/>
      <c r="E329" s="51"/>
      <c r="F329" s="51"/>
      <c r="G329" s="51"/>
      <c r="H329" s="51"/>
    </row>
    <row r="330" spans="1:8" ht="12.75">
      <c r="A330" s="51"/>
      <c r="B330" s="51"/>
      <c r="C330" s="51"/>
      <c r="D330" s="51"/>
      <c r="E330" s="51"/>
      <c r="F330" s="51"/>
      <c r="G330" s="51"/>
      <c r="H330" s="51"/>
    </row>
    <row r="331" spans="1:8" ht="12.75">
      <c r="A331" s="51"/>
      <c r="B331" s="51"/>
      <c r="C331" s="51"/>
      <c r="D331" s="51"/>
      <c r="E331" s="51"/>
      <c r="F331" s="51"/>
      <c r="G331" s="51"/>
      <c r="H331" s="51"/>
    </row>
    <row r="332" spans="1:8" ht="12.75">
      <c r="A332" s="51"/>
      <c r="B332" s="51"/>
      <c r="C332" s="51"/>
      <c r="D332" s="51"/>
      <c r="E332" s="51"/>
      <c r="F332" s="51"/>
      <c r="G332" s="51"/>
      <c r="H332" s="51"/>
    </row>
    <row r="333" spans="1:8" ht="12.75">
      <c r="A333" s="51"/>
      <c r="B333" s="51"/>
      <c r="C333" s="51"/>
      <c r="D333" s="51"/>
      <c r="E333" s="51"/>
      <c r="F333" s="51"/>
      <c r="G333" s="51"/>
      <c r="H333" s="51"/>
    </row>
    <row r="334" spans="1:8" ht="12.75">
      <c r="A334" s="51"/>
      <c r="B334" s="51"/>
      <c r="C334" s="51"/>
      <c r="D334" s="51"/>
      <c r="E334" s="51"/>
      <c r="F334" s="51"/>
      <c r="G334" s="51"/>
      <c r="H334" s="51"/>
    </row>
    <row r="335" spans="1:8" ht="12.75">
      <c r="A335" s="51"/>
      <c r="B335" s="51"/>
      <c r="C335" s="51"/>
      <c r="D335" s="51"/>
      <c r="E335" s="51"/>
      <c r="F335" s="51"/>
      <c r="G335" s="51"/>
      <c r="H335" s="51"/>
    </row>
    <row r="336" spans="1:8" ht="12.75">
      <c r="A336" s="51"/>
      <c r="B336" s="51"/>
      <c r="C336" s="51"/>
      <c r="D336" s="51"/>
      <c r="E336" s="51"/>
      <c r="F336" s="51"/>
      <c r="G336" s="51"/>
      <c r="H336" s="51"/>
    </row>
    <row r="337" spans="1:8" ht="12.75">
      <c r="A337" s="51"/>
      <c r="B337" s="51"/>
      <c r="C337" s="51"/>
      <c r="D337" s="51"/>
      <c r="E337" s="51"/>
      <c r="F337" s="51"/>
      <c r="G337" s="51"/>
      <c r="H337" s="51"/>
    </row>
    <row r="338" spans="1:8" ht="12.75">
      <c r="A338" s="51"/>
      <c r="B338" s="51"/>
      <c r="C338" s="51"/>
      <c r="D338" s="51"/>
      <c r="E338" s="51"/>
      <c r="F338" s="51"/>
      <c r="G338" s="51"/>
      <c r="H338" s="51"/>
    </row>
    <row r="339" spans="1:8" ht="12.75">
      <c r="A339" s="51"/>
      <c r="B339" s="51"/>
      <c r="C339" s="51"/>
      <c r="D339" s="51"/>
      <c r="E339" s="51"/>
      <c r="F339" s="51"/>
      <c r="G339" s="51"/>
      <c r="H339" s="51"/>
    </row>
    <row r="340" spans="1:8" ht="12.75">
      <c r="A340" s="51"/>
      <c r="B340" s="51"/>
      <c r="C340" s="51"/>
      <c r="D340" s="51"/>
      <c r="E340" s="51"/>
      <c r="F340" s="51"/>
      <c r="G340" s="51"/>
      <c r="H340" s="51"/>
    </row>
    <row r="341" spans="1:8" ht="12.75">
      <c r="A341" s="51"/>
      <c r="B341" s="51"/>
      <c r="C341" s="51"/>
      <c r="D341" s="51"/>
      <c r="E341" s="51"/>
      <c r="F341" s="51"/>
      <c r="G341" s="51"/>
      <c r="H341" s="51"/>
    </row>
    <row r="342" spans="1:8" ht="12.75">
      <c r="A342" s="51"/>
      <c r="B342" s="51"/>
      <c r="C342" s="51"/>
      <c r="D342" s="51"/>
      <c r="E342" s="51"/>
      <c r="F342" s="51"/>
      <c r="G342" s="51"/>
      <c r="H342" s="51"/>
    </row>
    <row r="343" spans="1:8" ht="12.75">
      <c r="A343" s="51"/>
      <c r="B343" s="51"/>
      <c r="C343" s="51"/>
      <c r="D343" s="51"/>
      <c r="E343" s="51"/>
      <c r="F343" s="51"/>
      <c r="G343" s="51"/>
      <c r="H343" s="51"/>
    </row>
    <row r="344" spans="1:8" ht="12.75">
      <c r="A344" s="51"/>
      <c r="B344" s="51"/>
      <c r="C344" s="51"/>
      <c r="D344" s="51"/>
      <c r="E344" s="51"/>
      <c r="F344" s="51"/>
      <c r="G344" s="51"/>
      <c r="H344" s="51"/>
    </row>
    <row r="345" spans="1:8" ht="12.75">
      <c r="A345" s="51"/>
      <c r="B345" s="51"/>
      <c r="C345" s="51"/>
      <c r="D345" s="51"/>
      <c r="E345" s="51"/>
      <c r="F345" s="51"/>
      <c r="G345" s="51"/>
      <c r="H345" s="51"/>
    </row>
    <row r="346" spans="1:8" ht="12.75">
      <c r="A346" s="51"/>
      <c r="B346" s="51"/>
      <c r="C346" s="51"/>
      <c r="D346" s="51"/>
      <c r="E346" s="51"/>
      <c r="F346" s="51"/>
      <c r="G346" s="51"/>
      <c r="H346" s="51"/>
    </row>
    <row r="347" spans="1:8" ht="12.75">
      <c r="A347" s="51"/>
      <c r="B347" s="51"/>
      <c r="C347" s="51"/>
      <c r="D347" s="51"/>
      <c r="E347" s="51"/>
      <c r="F347" s="51"/>
      <c r="G347" s="51"/>
      <c r="H347" s="51"/>
    </row>
    <row r="348" spans="1:8" ht="12.75">
      <c r="A348" s="51"/>
      <c r="B348" s="51"/>
      <c r="C348" s="51"/>
      <c r="D348" s="51"/>
      <c r="E348" s="51"/>
      <c r="F348" s="51"/>
      <c r="G348" s="51"/>
      <c r="H348" s="51"/>
    </row>
    <row r="349" spans="1:8" ht="12.75">
      <c r="A349" s="51"/>
      <c r="B349" s="51"/>
      <c r="C349" s="51"/>
      <c r="D349" s="51"/>
      <c r="E349" s="51"/>
      <c r="F349" s="51"/>
      <c r="G349" s="51"/>
      <c r="H349" s="51"/>
    </row>
    <row r="350" spans="1:8" ht="12.75">
      <c r="A350" s="51"/>
      <c r="B350" s="51"/>
      <c r="C350" s="51"/>
      <c r="D350" s="51"/>
      <c r="E350" s="51"/>
      <c r="F350" s="51"/>
      <c r="G350" s="51"/>
      <c r="H350" s="51"/>
    </row>
    <row r="351" spans="1:8" ht="12.75">
      <c r="A351" s="51"/>
      <c r="B351" s="51"/>
      <c r="C351" s="51"/>
      <c r="D351" s="51"/>
      <c r="E351" s="51"/>
      <c r="F351" s="51"/>
      <c r="G351" s="51"/>
      <c r="H351" s="51"/>
    </row>
    <row r="352" spans="1:8" ht="12.75">
      <c r="A352" s="51"/>
      <c r="B352" s="51"/>
      <c r="C352" s="51"/>
      <c r="D352" s="51"/>
      <c r="E352" s="51"/>
      <c r="F352" s="51"/>
      <c r="G352" s="51"/>
      <c r="H352" s="51"/>
    </row>
    <row r="353" spans="1:8" ht="12.75">
      <c r="A353" s="51"/>
      <c r="B353" s="51"/>
      <c r="C353" s="51"/>
      <c r="D353" s="51"/>
      <c r="E353" s="51"/>
      <c r="F353" s="51"/>
      <c r="G353" s="51"/>
      <c r="H353" s="51"/>
    </row>
    <row r="354" spans="1:8" ht="12.75">
      <c r="A354" s="51"/>
      <c r="B354" s="51"/>
      <c r="C354" s="51"/>
      <c r="D354" s="51"/>
      <c r="E354" s="51"/>
      <c r="F354" s="51"/>
      <c r="G354" s="51"/>
      <c r="H354" s="51"/>
    </row>
    <row r="355" spans="1:8" ht="12.75">
      <c r="A355" s="51"/>
      <c r="B355" s="51"/>
      <c r="C355" s="51"/>
      <c r="D355" s="51"/>
      <c r="E355" s="51"/>
      <c r="F355" s="51"/>
      <c r="G355" s="51"/>
      <c r="H355" s="51"/>
    </row>
    <row r="356" spans="1:8" ht="12.75">
      <c r="A356" s="51"/>
      <c r="B356" s="51"/>
      <c r="C356" s="51"/>
      <c r="D356" s="51"/>
      <c r="E356" s="51"/>
      <c r="F356" s="51"/>
      <c r="G356" s="51"/>
      <c r="H356" s="51"/>
    </row>
    <row r="357" spans="1:8" ht="12.75">
      <c r="A357" s="51"/>
      <c r="B357" s="51"/>
      <c r="C357" s="51"/>
      <c r="D357" s="51"/>
      <c r="E357" s="51"/>
      <c r="F357" s="51"/>
      <c r="G357" s="51"/>
      <c r="H357" s="51"/>
    </row>
    <row r="358" spans="1:8" ht="12.75">
      <c r="A358" s="51"/>
      <c r="B358" s="51"/>
      <c r="C358" s="51"/>
      <c r="D358" s="51"/>
      <c r="E358" s="51"/>
      <c r="F358" s="51"/>
      <c r="G358" s="51"/>
      <c r="H358" s="51"/>
    </row>
    <row r="359" spans="1:8" ht="12.75">
      <c r="A359" s="51"/>
      <c r="B359" s="51"/>
      <c r="C359" s="51"/>
      <c r="D359" s="51"/>
      <c r="E359" s="51"/>
      <c r="F359" s="51"/>
      <c r="G359" s="51"/>
      <c r="H359" s="51"/>
    </row>
    <row r="360" spans="1:8" ht="12.75">
      <c r="A360" s="51"/>
      <c r="B360" s="51"/>
      <c r="C360" s="51"/>
      <c r="D360" s="51"/>
      <c r="E360" s="51"/>
      <c r="F360" s="51"/>
      <c r="G360" s="51"/>
      <c r="H360" s="51"/>
    </row>
    <row r="361" spans="1:8" ht="12.75">
      <c r="A361" s="51"/>
      <c r="B361" s="51"/>
      <c r="C361" s="51"/>
      <c r="D361" s="51"/>
      <c r="E361" s="51"/>
      <c r="F361" s="51"/>
      <c r="G361" s="51"/>
      <c r="H361" s="51"/>
    </row>
    <row r="362" spans="1:8" ht="12.75">
      <c r="A362" s="51"/>
      <c r="B362" s="51"/>
      <c r="C362" s="51"/>
      <c r="D362" s="51"/>
      <c r="E362" s="51"/>
      <c r="F362" s="51"/>
      <c r="G362" s="51"/>
      <c r="H362" s="51"/>
    </row>
    <row r="363" spans="1:8" ht="12.75">
      <c r="A363" s="51"/>
      <c r="B363" s="51"/>
      <c r="C363" s="51"/>
      <c r="D363" s="51"/>
      <c r="E363" s="51"/>
      <c r="F363" s="51"/>
      <c r="G363" s="51"/>
      <c r="H363" s="51"/>
    </row>
    <row r="364" spans="1:8" ht="12.75">
      <c r="A364" s="51"/>
      <c r="B364" s="51"/>
      <c r="C364" s="51"/>
      <c r="D364" s="51"/>
      <c r="E364" s="51"/>
      <c r="F364" s="51"/>
      <c r="G364" s="51"/>
      <c r="H364" s="51"/>
    </row>
    <row r="365" spans="1:8" ht="12.75">
      <c r="A365" s="51"/>
      <c r="B365" s="51"/>
      <c r="C365" s="51"/>
      <c r="D365" s="51"/>
      <c r="E365" s="51"/>
      <c r="F365" s="51"/>
      <c r="G365" s="51"/>
      <c r="H365" s="51"/>
    </row>
    <row r="366" spans="1:8" ht="12.75">
      <c r="A366" s="51"/>
      <c r="B366" s="51"/>
      <c r="C366" s="51"/>
      <c r="D366" s="51"/>
      <c r="E366" s="51"/>
      <c r="F366" s="51"/>
      <c r="G366" s="51"/>
      <c r="H366" s="51"/>
    </row>
    <row r="367" spans="1:8" ht="12.75">
      <c r="A367" s="51"/>
      <c r="B367" s="51"/>
      <c r="C367" s="51"/>
      <c r="D367" s="51"/>
      <c r="E367" s="51"/>
      <c r="F367" s="51"/>
      <c r="G367" s="51"/>
      <c r="H367" s="51"/>
    </row>
    <row r="368" spans="1:8" ht="12.75">
      <c r="A368" s="51"/>
      <c r="B368" s="51"/>
      <c r="C368" s="51"/>
      <c r="D368" s="51"/>
      <c r="E368" s="51"/>
      <c r="F368" s="51"/>
      <c r="G368" s="51"/>
      <c r="H368" s="51"/>
    </row>
    <row r="369" spans="1:8" ht="12.75">
      <c r="A369" s="51"/>
      <c r="B369" s="51"/>
      <c r="C369" s="51"/>
      <c r="D369" s="51"/>
      <c r="E369" s="51"/>
      <c r="F369" s="51"/>
      <c r="G369" s="51"/>
      <c r="H369" s="51"/>
    </row>
    <row r="370" spans="1:8" ht="12.75">
      <c r="A370" s="51"/>
      <c r="B370" s="51"/>
      <c r="C370" s="51"/>
      <c r="D370" s="51"/>
      <c r="E370" s="51"/>
      <c r="F370" s="51"/>
      <c r="G370" s="51"/>
      <c r="H370" s="51"/>
    </row>
    <row r="371" spans="1:8" ht="12.75">
      <c r="A371" s="51"/>
      <c r="B371" s="51"/>
      <c r="C371" s="51"/>
      <c r="D371" s="51"/>
      <c r="E371" s="51"/>
      <c r="F371" s="51"/>
      <c r="G371" s="51"/>
      <c r="H371" s="51"/>
    </row>
    <row r="372" spans="1:8" ht="12.75">
      <c r="A372" s="51"/>
      <c r="B372" s="51"/>
      <c r="C372" s="51"/>
      <c r="D372" s="51"/>
      <c r="E372" s="51"/>
      <c r="F372" s="51"/>
      <c r="G372" s="51"/>
      <c r="H372" s="51"/>
    </row>
    <row r="373" spans="1:8" ht="12.75">
      <c r="A373" s="51"/>
      <c r="B373" s="51"/>
      <c r="C373" s="51"/>
      <c r="D373" s="51"/>
      <c r="E373" s="51"/>
      <c r="F373" s="51"/>
      <c r="G373" s="51"/>
      <c r="H373" s="51"/>
    </row>
    <row r="374" spans="1:8" ht="12.75">
      <c r="A374" s="51"/>
      <c r="B374" s="51"/>
      <c r="C374" s="51"/>
      <c r="D374" s="51"/>
      <c r="E374" s="51"/>
      <c r="F374" s="51"/>
      <c r="G374" s="51"/>
      <c r="H374" s="51"/>
    </row>
    <row r="375" spans="1:8" ht="12.75">
      <c r="A375" s="51"/>
      <c r="B375" s="51"/>
      <c r="C375" s="51"/>
      <c r="D375" s="51"/>
      <c r="E375" s="51"/>
      <c r="F375" s="51"/>
      <c r="G375" s="51"/>
      <c r="H375" s="51"/>
    </row>
    <row r="376" spans="1:8" ht="12.75">
      <c r="A376" s="51"/>
      <c r="B376" s="51"/>
      <c r="C376" s="51"/>
      <c r="D376" s="51"/>
      <c r="E376" s="51"/>
      <c r="F376" s="51"/>
      <c r="G376" s="51"/>
      <c r="H376" s="51"/>
    </row>
    <row r="377" spans="1:8" ht="12.75">
      <c r="A377" s="51"/>
      <c r="B377" s="51"/>
      <c r="C377" s="51"/>
      <c r="D377" s="51"/>
      <c r="E377" s="51"/>
      <c r="F377" s="51"/>
      <c r="G377" s="51"/>
      <c r="H377" s="51"/>
    </row>
    <row r="378" spans="1:8" ht="12.75">
      <c r="A378" s="51"/>
      <c r="B378" s="51"/>
      <c r="C378" s="51"/>
      <c r="D378" s="51"/>
      <c r="E378" s="51"/>
      <c r="F378" s="51"/>
      <c r="G378" s="51"/>
      <c r="H378" s="51"/>
    </row>
    <row r="379" spans="1:8" ht="12.75">
      <c r="A379" s="51"/>
      <c r="B379" s="51"/>
      <c r="C379" s="51"/>
      <c r="D379" s="51"/>
      <c r="E379" s="51"/>
      <c r="F379" s="51"/>
      <c r="G379" s="51"/>
      <c r="H379" s="51"/>
    </row>
    <row r="380" spans="1:8" ht="12.75">
      <c r="A380" s="51"/>
      <c r="B380" s="51"/>
      <c r="C380" s="51"/>
      <c r="D380" s="51"/>
      <c r="E380" s="51"/>
      <c r="F380" s="51"/>
      <c r="G380" s="51"/>
      <c r="H380" s="51"/>
    </row>
    <row r="381" spans="1:8" ht="12.75">
      <c r="A381" s="51"/>
      <c r="B381" s="51"/>
      <c r="C381" s="51"/>
      <c r="D381" s="51"/>
      <c r="E381" s="51"/>
      <c r="F381" s="51"/>
      <c r="G381" s="51"/>
      <c r="H381" s="51"/>
    </row>
    <row r="382" spans="1:8" ht="12.75">
      <c r="A382" s="51"/>
      <c r="B382" s="51"/>
      <c r="C382" s="51"/>
      <c r="D382" s="51"/>
      <c r="E382" s="51"/>
      <c r="F382" s="51"/>
      <c r="G382" s="51"/>
      <c r="H382" s="51"/>
    </row>
    <row r="383" spans="1:8" ht="12.75">
      <c r="A383" s="51"/>
      <c r="B383" s="51"/>
      <c r="C383" s="51"/>
      <c r="D383" s="51"/>
      <c r="E383" s="51"/>
      <c r="F383" s="51"/>
      <c r="G383" s="51"/>
      <c r="H383" s="51"/>
    </row>
    <row r="384" spans="1:8" ht="12.75">
      <c r="A384" s="51"/>
      <c r="B384" s="51"/>
      <c r="C384" s="51"/>
      <c r="D384" s="51"/>
      <c r="E384" s="51"/>
      <c r="F384" s="51"/>
      <c r="G384" s="51"/>
      <c r="H384" s="51"/>
    </row>
    <row r="385" spans="1:8" ht="12.75">
      <c r="A385" s="51"/>
      <c r="B385" s="51"/>
      <c r="C385" s="51"/>
      <c r="D385" s="51"/>
      <c r="E385" s="51"/>
      <c r="F385" s="51"/>
      <c r="G385" s="51"/>
      <c r="H385" s="51"/>
    </row>
    <row r="386" spans="1:8" ht="12.75">
      <c r="A386" s="51"/>
      <c r="B386" s="51"/>
      <c r="C386" s="51"/>
      <c r="D386" s="51"/>
      <c r="E386" s="51"/>
      <c r="F386" s="51"/>
      <c r="G386" s="51"/>
      <c r="H386" s="51"/>
    </row>
    <row r="387" spans="1:8" ht="12.75">
      <c r="A387" s="51"/>
      <c r="B387" s="51"/>
      <c r="C387" s="51"/>
      <c r="D387" s="51"/>
      <c r="E387" s="51"/>
      <c r="F387" s="51"/>
      <c r="G387" s="51"/>
      <c r="H387" s="51"/>
    </row>
    <row r="388" spans="1:8" ht="12.75">
      <c r="A388" s="51"/>
      <c r="B388" s="51"/>
      <c r="C388" s="51"/>
      <c r="D388" s="51"/>
      <c r="E388" s="51"/>
      <c r="F388" s="51"/>
      <c r="G388" s="51"/>
      <c r="H388" s="51"/>
    </row>
    <row r="389" spans="1:8" ht="12.75">
      <c r="A389" s="51"/>
      <c r="B389" s="51"/>
      <c r="C389" s="51"/>
      <c r="D389" s="51"/>
      <c r="E389" s="51"/>
      <c r="F389" s="51"/>
      <c r="G389" s="51"/>
      <c r="H389" s="51"/>
    </row>
    <row r="390" spans="1:8" ht="12.75">
      <c r="A390" s="51"/>
      <c r="B390" s="51"/>
      <c r="C390" s="51"/>
      <c r="D390" s="51"/>
      <c r="E390" s="51"/>
      <c r="F390" s="51"/>
      <c r="G390" s="51"/>
      <c r="H390" s="51"/>
    </row>
    <row r="391" spans="1:8" ht="12.75">
      <c r="A391" s="51"/>
      <c r="B391" s="51"/>
      <c r="C391" s="51"/>
      <c r="D391" s="51"/>
      <c r="E391" s="51"/>
      <c r="F391" s="51"/>
      <c r="G391" s="51"/>
      <c r="H391" s="51"/>
    </row>
    <row r="392" spans="1:8" ht="12.75">
      <c r="A392" s="51"/>
      <c r="B392" s="51"/>
      <c r="C392" s="51"/>
      <c r="D392" s="51"/>
      <c r="E392" s="51"/>
      <c r="F392" s="51"/>
      <c r="G392" s="51"/>
      <c r="H392" s="51"/>
    </row>
    <row r="393" spans="1:8" ht="12.75">
      <c r="A393" s="51"/>
      <c r="B393" s="51"/>
      <c r="C393" s="51"/>
      <c r="D393" s="51"/>
      <c r="E393" s="51"/>
      <c r="F393" s="51"/>
      <c r="G393" s="51"/>
      <c r="H393" s="51"/>
    </row>
    <row r="394" spans="1:8" ht="12.75">
      <c r="A394" s="51"/>
      <c r="B394" s="51"/>
      <c r="C394" s="51"/>
      <c r="D394" s="51"/>
      <c r="E394" s="51"/>
      <c r="F394" s="51"/>
      <c r="G394" s="51"/>
      <c r="H394" s="51"/>
    </row>
    <row r="395" spans="1:8" ht="12.75">
      <c r="A395" s="51"/>
      <c r="B395" s="51"/>
      <c r="C395" s="51"/>
      <c r="D395" s="51"/>
      <c r="E395" s="51"/>
      <c r="F395" s="51"/>
      <c r="G395" s="51"/>
      <c r="H395" s="51"/>
    </row>
    <row r="396" spans="1:8" ht="12.75">
      <c r="A396" s="51"/>
      <c r="B396" s="51"/>
      <c r="C396" s="51"/>
      <c r="D396" s="51"/>
      <c r="E396" s="51"/>
      <c r="F396" s="51"/>
      <c r="G396" s="51"/>
      <c r="H396" s="51"/>
    </row>
    <row r="397" spans="1:8" ht="12.75">
      <c r="A397" s="51"/>
      <c r="B397" s="51"/>
      <c r="C397" s="51"/>
      <c r="D397" s="51"/>
      <c r="E397" s="51"/>
      <c r="F397" s="51"/>
      <c r="G397" s="51"/>
      <c r="H397" s="51"/>
    </row>
    <row r="398" spans="1:8" ht="12.75">
      <c r="A398" s="51"/>
      <c r="B398" s="51"/>
      <c r="C398" s="51"/>
      <c r="D398" s="51"/>
      <c r="E398" s="51"/>
      <c r="F398" s="51"/>
      <c r="G398" s="51"/>
      <c r="H398" s="51"/>
    </row>
    <row r="399" spans="1:8" ht="12.75">
      <c r="A399" s="51"/>
      <c r="B399" s="51"/>
      <c r="C399" s="51"/>
      <c r="D399" s="51"/>
      <c r="E399" s="51"/>
      <c r="F399" s="51"/>
      <c r="G399" s="51"/>
      <c r="H399" s="51"/>
    </row>
    <row r="400" spans="1:8" ht="12.75">
      <c r="A400" s="51"/>
      <c r="B400" s="51"/>
      <c r="C400" s="51"/>
      <c r="D400" s="51"/>
      <c r="E400" s="51"/>
      <c r="F400" s="51"/>
      <c r="G400" s="51"/>
      <c r="H400" s="51"/>
    </row>
    <row r="401" spans="1:8" ht="12.75">
      <c r="A401" s="51"/>
      <c r="B401" s="51"/>
      <c r="C401" s="51"/>
      <c r="D401" s="51"/>
      <c r="E401" s="51"/>
      <c r="F401" s="51"/>
      <c r="G401" s="51"/>
      <c r="H401" s="51"/>
    </row>
    <row r="402" spans="1:8" ht="12.75">
      <c r="A402" s="51"/>
      <c r="B402" s="51"/>
      <c r="C402" s="51"/>
      <c r="D402" s="51"/>
      <c r="E402" s="51"/>
      <c r="F402" s="51"/>
      <c r="G402" s="51"/>
      <c r="H402" s="51"/>
    </row>
    <row r="403" spans="1:8" ht="12.75">
      <c r="A403" s="51"/>
      <c r="B403" s="51"/>
      <c r="C403" s="51"/>
      <c r="D403" s="51"/>
      <c r="E403" s="51"/>
      <c r="F403" s="51"/>
      <c r="G403" s="51"/>
      <c r="H403" s="51"/>
    </row>
    <row r="404" spans="1:8" ht="12.75">
      <c r="A404" s="51"/>
      <c r="B404" s="51"/>
      <c r="C404" s="51"/>
      <c r="D404" s="51"/>
      <c r="E404" s="51"/>
      <c r="F404" s="51"/>
      <c r="G404" s="51"/>
      <c r="H404" s="51"/>
    </row>
    <row r="405" spans="1:8" ht="12.75">
      <c r="A405" s="51"/>
      <c r="B405" s="51"/>
      <c r="C405" s="51"/>
      <c r="D405" s="51"/>
      <c r="E405" s="51"/>
      <c r="F405" s="51"/>
      <c r="G405" s="51"/>
      <c r="H405" s="51"/>
    </row>
    <row r="406" spans="1:8" ht="12.75">
      <c r="A406" s="51"/>
      <c r="B406" s="51"/>
      <c r="C406" s="51"/>
      <c r="D406" s="51"/>
      <c r="E406" s="51"/>
      <c r="F406" s="51"/>
      <c r="G406" s="51"/>
      <c r="H406" s="51"/>
    </row>
    <row r="407" spans="1:8" ht="12.75">
      <c r="A407" s="51"/>
      <c r="B407" s="51"/>
      <c r="C407" s="51"/>
      <c r="D407" s="51"/>
      <c r="E407" s="51"/>
      <c r="F407" s="51"/>
      <c r="G407" s="51"/>
      <c r="H407" s="51"/>
    </row>
    <row r="408" spans="1:8" ht="12.75">
      <c r="A408" s="51"/>
      <c r="B408" s="51"/>
      <c r="C408" s="51"/>
      <c r="D408" s="51"/>
      <c r="E408" s="51"/>
      <c r="F408" s="51"/>
      <c r="G408" s="51"/>
      <c r="H408" s="51"/>
    </row>
    <row r="409" spans="1:8" ht="12.75">
      <c r="A409" s="51"/>
      <c r="B409" s="51"/>
      <c r="C409" s="51"/>
      <c r="D409" s="51"/>
      <c r="E409" s="51"/>
      <c r="F409" s="51"/>
      <c r="G409" s="51"/>
      <c r="H409" s="51"/>
    </row>
    <row r="410" spans="1:8" ht="12.75">
      <c r="A410" s="51"/>
      <c r="B410" s="51"/>
      <c r="C410" s="51"/>
      <c r="D410" s="51"/>
      <c r="E410" s="51"/>
      <c r="F410" s="51"/>
      <c r="G410" s="51"/>
      <c r="H410" s="51"/>
    </row>
    <row r="411" spans="1:8" ht="12.75">
      <c r="A411" s="51"/>
      <c r="B411" s="51"/>
      <c r="C411" s="51"/>
      <c r="D411" s="51"/>
      <c r="E411" s="51"/>
      <c r="F411" s="51"/>
      <c r="G411" s="51"/>
      <c r="H411" s="51"/>
    </row>
    <row r="412" spans="1:8" ht="12.75">
      <c r="A412" s="51"/>
      <c r="B412" s="51"/>
      <c r="C412" s="51"/>
      <c r="D412" s="51"/>
      <c r="E412" s="51"/>
      <c r="F412" s="51"/>
      <c r="G412" s="51"/>
      <c r="H412" s="51"/>
    </row>
    <row r="413" spans="1:8" ht="12.75">
      <c r="A413" s="51"/>
      <c r="B413" s="51"/>
      <c r="C413" s="51"/>
      <c r="D413" s="51"/>
      <c r="E413" s="51"/>
      <c r="F413" s="51"/>
      <c r="G413" s="51"/>
      <c r="H413" s="51"/>
    </row>
    <row r="414" spans="1:8" ht="12.75">
      <c r="A414" s="51"/>
      <c r="B414" s="51"/>
      <c r="C414" s="51"/>
      <c r="D414" s="51"/>
      <c r="E414" s="51"/>
      <c r="F414" s="51"/>
      <c r="G414" s="51"/>
      <c r="H414" s="51"/>
    </row>
    <row r="415" spans="1:8" ht="12.75">
      <c r="A415" s="51"/>
      <c r="B415" s="51"/>
      <c r="C415" s="51"/>
      <c r="D415" s="51"/>
      <c r="E415" s="51"/>
      <c r="F415" s="51"/>
      <c r="G415" s="51"/>
      <c r="H415" s="51"/>
    </row>
    <row r="416" spans="1:8" ht="12.75">
      <c r="A416" s="51"/>
      <c r="B416" s="51"/>
      <c r="C416" s="51"/>
      <c r="D416" s="51"/>
      <c r="E416" s="51"/>
      <c r="F416" s="51"/>
      <c r="G416" s="51"/>
      <c r="H416" s="51"/>
    </row>
    <row r="417" spans="1:8" ht="12.75">
      <c r="A417" s="51"/>
      <c r="B417" s="51"/>
      <c r="C417" s="51"/>
      <c r="D417" s="51"/>
      <c r="E417" s="51"/>
      <c r="F417" s="51"/>
      <c r="G417" s="51"/>
      <c r="H417" s="51"/>
    </row>
    <row r="418" spans="1:8" ht="12.75">
      <c r="A418" s="51"/>
      <c r="B418" s="51"/>
      <c r="C418" s="51"/>
      <c r="D418" s="51"/>
      <c r="E418" s="51"/>
      <c r="F418" s="51"/>
      <c r="G418" s="51"/>
      <c r="H418" s="51"/>
    </row>
    <row r="419" spans="1:8" ht="12.75">
      <c r="A419" s="51"/>
      <c r="B419" s="51"/>
      <c r="C419" s="51"/>
      <c r="D419" s="51"/>
      <c r="E419" s="51"/>
      <c r="F419" s="51"/>
      <c r="G419" s="51"/>
      <c r="H419" s="51"/>
    </row>
    <row r="420" spans="1:8" ht="12.75">
      <c r="A420" s="51"/>
      <c r="B420" s="51"/>
      <c r="C420" s="51"/>
      <c r="D420" s="51"/>
      <c r="E420" s="51"/>
      <c r="F420" s="51"/>
      <c r="G420" s="51"/>
      <c r="H420" s="51"/>
    </row>
    <row r="421" spans="1:8" ht="12.75">
      <c r="A421" s="51"/>
      <c r="B421" s="51"/>
      <c r="C421" s="51"/>
      <c r="D421" s="51"/>
      <c r="E421" s="51"/>
      <c r="F421" s="51"/>
      <c r="G421" s="51"/>
      <c r="H421" s="51"/>
    </row>
    <row r="422" spans="1:8" ht="12.75">
      <c r="A422" s="51"/>
      <c r="B422" s="51"/>
      <c r="C422" s="51"/>
      <c r="D422" s="51"/>
      <c r="E422" s="51"/>
      <c r="F422" s="51"/>
      <c r="G422" s="51"/>
      <c r="H422" s="51"/>
    </row>
    <row r="423" spans="1:8" ht="12.75">
      <c r="A423" s="51"/>
      <c r="B423" s="51"/>
      <c r="C423" s="51"/>
      <c r="D423" s="51"/>
      <c r="E423" s="51"/>
      <c r="F423" s="51"/>
      <c r="G423" s="51"/>
      <c r="H423" s="51"/>
    </row>
    <row r="424" spans="1:8" ht="12.75">
      <c r="A424" s="51"/>
      <c r="B424" s="51"/>
      <c r="C424" s="51"/>
      <c r="D424" s="51"/>
      <c r="E424" s="51"/>
      <c r="F424" s="51"/>
      <c r="G424" s="51"/>
      <c r="H424" s="51"/>
    </row>
    <row r="425" spans="1:8" ht="12.75">
      <c r="A425" s="51"/>
      <c r="B425" s="51"/>
      <c r="C425" s="51"/>
      <c r="D425" s="51"/>
      <c r="E425" s="51"/>
      <c r="F425" s="51"/>
      <c r="G425" s="51"/>
      <c r="H425" s="51"/>
    </row>
    <row r="426" spans="1:8" ht="12.75">
      <c r="A426" s="51"/>
      <c r="B426" s="51"/>
      <c r="C426" s="51"/>
      <c r="D426" s="51"/>
      <c r="E426" s="51"/>
      <c r="F426" s="51"/>
      <c r="G426" s="51"/>
      <c r="H426" s="51"/>
    </row>
    <row r="427" spans="1:8" ht="12.75">
      <c r="A427" s="51"/>
      <c r="B427" s="51"/>
      <c r="C427" s="51"/>
      <c r="D427" s="51"/>
      <c r="E427" s="51"/>
      <c r="F427" s="51"/>
      <c r="G427" s="51"/>
      <c r="H427" s="51"/>
    </row>
    <row r="428" spans="1:8" ht="12.75">
      <c r="A428" s="51"/>
      <c r="B428" s="51"/>
      <c r="C428" s="51"/>
      <c r="D428" s="51"/>
      <c r="E428" s="51"/>
      <c r="F428" s="51"/>
      <c r="G428" s="51"/>
      <c r="H428" s="51"/>
    </row>
    <row r="429" spans="1:8" ht="12.75">
      <c r="A429" s="51"/>
      <c r="B429" s="51"/>
      <c r="C429" s="51"/>
      <c r="D429" s="51"/>
      <c r="E429" s="51"/>
      <c r="F429" s="51"/>
      <c r="G429" s="51"/>
      <c r="H429" s="51"/>
    </row>
    <row r="430" spans="1:8" ht="12.75">
      <c r="A430" s="51"/>
      <c r="B430" s="51"/>
      <c r="C430" s="51"/>
      <c r="D430" s="51"/>
      <c r="E430" s="51"/>
      <c r="F430" s="51"/>
      <c r="G430" s="51"/>
      <c r="H430" s="51"/>
    </row>
    <row r="431" spans="1:8" ht="12.75">
      <c r="A431" s="51"/>
      <c r="B431" s="51"/>
      <c r="C431" s="51"/>
      <c r="D431" s="51"/>
      <c r="E431" s="51"/>
      <c r="F431" s="51"/>
      <c r="G431" s="51"/>
      <c r="H431" s="51"/>
    </row>
    <row r="432" spans="1:8" ht="12.75">
      <c r="A432" s="51"/>
      <c r="B432" s="51"/>
      <c r="C432" s="51"/>
      <c r="D432" s="51"/>
      <c r="E432" s="51"/>
      <c r="F432" s="51"/>
      <c r="G432" s="51"/>
      <c r="H432" s="51"/>
    </row>
    <row r="433" spans="1:8" ht="12.75">
      <c r="A433" s="51"/>
      <c r="B433" s="51"/>
      <c r="C433" s="51"/>
      <c r="D433" s="51"/>
      <c r="E433" s="51"/>
      <c r="F433" s="51"/>
      <c r="G433" s="51"/>
      <c r="H433" s="51"/>
    </row>
    <row r="434" spans="1:8" ht="12.75">
      <c r="A434" s="51"/>
      <c r="B434" s="51"/>
      <c r="C434" s="51"/>
      <c r="D434" s="51"/>
      <c r="E434" s="51"/>
      <c r="F434" s="51"/>
      <c r="G434" s="51"/>
      <c r="H434" s="51"/>
    </row>
    <row r="435" spans="1:8" ht="12.75">
      <c r="A435" s="51"/>
      <c r="B435" s="51"/>
      <c r="C435" s="51"/>
      <c r="D435" s="51"/>
      <c r="E435" s="51"/>
      <c r="F435" s="51"/>
      <c r="G435" s="51"/>
      <c r="H435" s="51"/>
    </row>
    <row r="436" spans="1:8" ht="12.75">
      <c r="A436" s="51"/>
      <c r="B436" s="51"/>
      <c r="C436" s="51"/>
      <c r="D436" s="51"/>
      <c r="E436" s="51"/>
      <c r="F436" s="51"/>
      <c r="G436" s="51"/>
      <c r="H436" s="51"/>
    </row>
    <row r="437" spans="1:8" ht="12.75">
      <c r="A437" s="51"/>
      <c r="B437" s="51"/>
      <c r="C437" s="51"/>
      <c r="D437" s="51"/>
      <c r="E437" s="51"/>
      <c r="F437" s="51"/>
      <c r="G437" s="51"/>
      <c r="H437" s="51"/>
    </row>
    <row r="438" spans="1:8" ht="12.75">
      <c r="A438" s="51"/>
      <c r="B438" s="51"/>
      <c r="C438" s="51"/>
      <c r="D438" s="51"/>
      <c r="E438" s="51"/>
      <c r="F438" s="51"/>
      <c r="G438" s="51"/>
      <c r="H438" s="51"/>
    </row>
    <row r="439" spans="1:8" ht="12.75">
      <c r="A439" s="51"/>
      <c r="B439" s="51"/>
      <c r="C439" s="51"/>
      <c r="D439" s="51"/>
      <c r="E439" s="51"/>
      <c r="F439" s="51"/>
      <c r="G439" s="51"/>
      <c r="H439" s="51"/>
    </row>
    <row r="440" spans="1:8" ht="12.75">
      <c r="A440" s="51"/>
      <c r="B440" s="51"/>
      <c r="C440" s="51"/>
      <c r="D440" s="51"/>
      <c r="E440" s="51"/>
      <c r="F440" s="51"/>
      <c r="G440" s="51"/>
      <c r="H440" s="51"/>
    </row>
    <row r="441" spans="1:8" ht="12.75">
      <c r="A441" s="51"/>
      <c r="B441" s="51"/>
      <c r="C441" s="51"/>
      <c r="D441" s="51"/>
      <c r="E441" s="51"/>
      <c r="F441" s="51"/>
      <c r="G441" s="51"/>
      <c r="H441" s="51"/>
    </row>
    <row r="442" spans="1:8" ht="12.75">
      <c r="A442" s="51"/>
      <c r="B442" s="51"/>
      <c r="C442" s="51"/>
      <c r="D442" s="51"/>
      <c r="E442" s="51"/>
      <c r="F442" s="51"/>
      <c r="G442" s="51"/>
      <c r="H442" s="51"/>
    </row>
    <row r="443" spans="1:8" ht="12.75">
      <c r="A443" s="51"/>
      <c r="B443" s="51"/>
      <c r="C443" s="51"/>
      <c r="D443" s="51"/>
      <c r="E443" s="51"/>
      <c r="F443" s="51"/>
      <c r="G443" s="51"/>
      <c r="H443" s="51"/>
    </row>
    <row r="444" spans="1:8" ht="12.75">
      <c r="A444" s="51"/>
      <c r="B444" s="51"/>
      <c r="C444" s="51"/>
      <c r="D444" s="51"/>
      <c r="E444" s="51"/>
      <c r="F444" s="51"/>
      <c r="G444" s="51"/>
      <c r="H444" s="51"/>
    </row>
    <row r="445" spans="1:8" ht="12.75">
      <c r="A445" s="51"/>
      <c r="B445" s="51"/>
      <c r="C445" s="51"/>
      <c r="D445" s="51"/>
      <c r="E445" s="51"/>
      <c r="F445" s="51"/>
      <c r="G445" s="51"/>
      <c r="H445" s="51"/>
    </row>
    <row r="446" spans="1:8" ht="12.75">
      <c r="A446" s="51"/>
      <c r="B446" s="51"/>
      <c r="C446" s="51"/>
      <c r="D446" s="51"/>
      <c r="E446" s="51"/>
      <c r="F446" s="51"/>
      <c r="G446" s="51"/>
      <c r="H446" s="51"/>
    </row>
    <row r="447" spans="1:8" ht="12.75">
      <c r="A447" s="51"/>
      <c r="B447" s="51"/>
      <c r="C447" s="51"/>
      <c r="D447" s="51"/>
      <c r="E447" s="51"/>
      <c r="F447" s="51"/>
      <c r="G447" s="51"/>
      <c r="H447" s="51"/>
    </row>
    <row r="448" spans="1:8" ht="12.75">
      <c r="A448" s="51"/>
      <c r="B448" s="51"/>
      <c r="C448" s="51"/>
      <c r="D448" s="51"/>
      <c r="E448" s="51"/>
      <c r="F448" s="51"/>
      <c r="G448" s="51"/>
      <c r="H448" s="51"/>
    </row>
    <row r="449" spans="1:8" ht="12.75">
      <c r="A449" s="51"/>
      <c r="B449" s="51"/>
      <c r="C449" s="51"/>
      <c r="D449" s="51"/>
      <c r="E449" s="51"/>
      <c r="F449" s="51"/>
      <c r="G449" s="51"/>
      <c r="H449" s="51"/>
    </row>
    <row r="450" spans="1:8" ht="12.75">
      <c r="A450" s="51"/>
      <c r="B450" s="51"/>
      <c r="C450" s="51"/>
      <c r="D450" s="51"/>
      <c r="E450" s="51"/>
      <c r="F450" s="51"/>
      <c r="G450" s="51"/>
      <c r="H450" s="51"/>
    </row>
    <row r="451" spans="1:8" ht="12.75">
      <c r="A451" s="51"/>
      <c r="B451" s="51"/>
      <c r="C451" s="51"/>
      <c r="D451" s="51"/>
      <c r="E451" s="51"/>
      <c r="F451" s="51"/>
      <c r="G451" s="51"/>
      <c r="H451" s="51"/>
    </row>
    <row r="452" spans="1:8" ht="12.75">
      <c r="A452" s="51"/>
      <c r="B452" s="51"/>
      <c r="C452" s="51"/>
      <c r="D452" s="51"/>
      <c r="E452" s="51"/>
      <c r="F452" s="51"/>
      <c r="G452" s="51"/>
      <c r="H452" s="51"/>
    </row>
    <row r="453" spans="1:8" ht="12.75">
      <c r="A453" s="51"/>
      <c r="B453" s="51"/>
      <c r="C453" s="51"/>
      <c r="D453" s="51"/>
      <c r="E453" s="51"/>
      <c r="F453" s="51"/>
      <c r="G453" s="51"/>
      <c r="H453" s="51"/>
    </row>
    <row r="454" spans="1:8" ht="12.75">
      <c r="A454" s="51"/>
      <c r="B454" s="51"/>
      <c r="C454" s="51"/>
      <c r="D454" s="51"/>
      <c r="E454" s="51"/>
      <c r="F454" s="51"/>
      <c r="G454" s="51"/>
      <c r="H454" s="51"/>
    </row>
    <row r="455" spans="1:8" ht="12.75">
      <c r="A455" s="51"/>
      <c r="B455" s="51"/>
      <c r="C455" s="51"/>
      <c r="D455" s="51"/>
      <c r="E455" s="51"/>
      <c r="F455" s="51"/>
      <c r="G455" s="51"/>
      <c r="H455" s="51"/>
    </row>
    <row r="456" spans="1:8" ht="12.75">
      <c r="A456" s="51"/>
      <c r="B456" s="51"/>
      <c r="C456" s="51"/>
      <c r="D456" s="51"/>
      <c r="E456" s="51"/>
      <c r="F456" s="51"/>
      <c r="G456" s="51"/>
      <c r="H456" s="51"/>
    </row>
    <row r="457" spans="1:8" ht="12.75">
      <c r="A457" s="51"/>
      <c r="B457" s="51"/>
      <c r="C457" s="51"/>
      <c r="D457" s="51"/>
      <c r="E457" s="51"/>
      <c r="F457" s="51"/>
      <c r="G457" s="51"/>
      <c r="H457" s="51"/>
    </row>
    <row r="458" spans="1:8" ht="12.75">
      <c r="A458" s="51"/>
      <c r="B458" s="51"/>
      <c r="C458" s="51"/>
      <c r="D458" s="51"/>
      <c r="E458" s="51"/>
      <c r="F458" s="51"/>
      <c r="G458" s="51"/>
      <c r="H458" s="51"/>
    </row>
    <row r="459" spans="1:8" ht="12.75">
      <c r="A459" s="51"/>
      <c r="B459" s="51"/>
      <c r="C459" s="51"/>
      <c r="D459" s="51"/>
      <c r="E459" s="51"/>
      <c r="F459" s="51"/>
      <c r="G459" s="51"/>
      <c r="H459" s="51"/>
    </row>
    <row r="460" spans="1:8" ht="12.75">
      <c r="A460" s="51"/>
      <c r="B460" s="51"/>
      <c r="C460" s="51"/>
      <c r="D460" s="51"/>
      <c r="E460" s="51"/>
      <c r="F460" s="51"/>
      <c r="G460" s="51"/>
      <c r="H460" s="51"/>
    </row>
    <row r="461" spans="1:8" ht="12.75">
      <c r="A461" s="51"/>
      <c r="B461" s="51"/>
      <c r="C461" s="51"/>
      <c r="D461" s="51"/>
      <c r="E461" s="51"/>
      <c r="F461" s="51"/>
      <c r="G461" s="51"/>
      <c r="H461" s="51"/>
    </row>
    <row r="462" spans="1:8" ht="12.75">
      <c r="A462" s="51"/>
      <c r="B462" s="51"/>
      <c r="C462" s="51"/>
      <c r="D462" s="51"/>
      <c r="E462" s="51"/>
      <c r="F462" s="51"/>
      <c r="G462" s="51"/>
      <c r="H462" s="51"/>
    </row>
    <row r="463" spans="1:8" ht="12.75">
      <c r="A463" s="51"/>
      <c r="B463" s="51"/>
      <c r="C463" s="51"/>
      <c r="D463" s="51"/>
      <c r="E463" s="51"/>
      <c r="F463" s="51"/>
      <c r="G463" s="51"/>
      <c r="H463" s="51"/>
    </row>
    <row r="464" spans="1:8" ht="12.75">
      <c r="A464" s="51"/>
      <c r="B464" s="51"/>
      <c r="C464" s="51"/>
      <c r="D464" s="51"/>
      <c r="E464" s="51"/>
      <c r="F464" s="51"/>
      <c r="G464" s="51"/>
      <c r="H464" s="51"/>
    </row>
    <row r="465" spans="1:8" ht="12.75">
      <c r="A465" s="51"/>
      <c r="B465" s="51"/>
      <c r="C465" s="51"/>
      <c r="D465" s="51"/>
      <c r="E465" s="51"/>
      <c r="F465" s="51"/>
      <c r="G465" s="51"/>
      <c r="H465" s="51"/>
    </row>
    <row r="466" spans="1:8" ht="12.75">
      <c r="A466" s="51"/>
      <c r="B466" s="51"/>
      <c r="C466" s="51"/>
      <c r="D466" s="51"/>
      <c r="E466" s="51"/>
      <c r="F466" s="51"/>
      <c r="G466" s="51"/>
      <c r="H466" s="51"/>
    </row>
    <row r="467" spans="1:8" ht="12.75">
      <c r="A467" s="51"/>
      <c r="B467" s="51"/>
      <c r="C467" s="51"/>
      <c r="D467" s="51"/>
      <c r="E467" s="51"/>
      <c r="F467" s="51"/>
      <c r="G467" s="51"/>
      <c r="H467" s="51"/>
    </row>
    <row r="468" spans="1:8" ht="12.75">
      <c r="A468" s="51"/>
      <c r="B468" s="51"/>
      <c r="C468" s="51"/>
      <c r="D468" s="51"/>
      <c r="E468" s="51"/>
      <c r="F468" s="51"/>
      <c r="G468" s="51"/>
      <c r="H468" s="51"/>
    </row>
    <row r="469" spans="1:8" ht="12.75">
      <c r="A469" s="51"/>
      <c r="B469" s="51"/>
      <c r="C469" s="51"/>
      <c r="D469" s="51"/>
      <c r="E469" s="51"/>
      <c r="F469" s="51"/>
      <c r="G469" s="51"/>
      <c r="H469" s="51"/>
    </row>
    <row r="470" spans="1:8" ht="12.75">
      <c r="A470" s="51"/>
      <c r="B470" s="51"/>
      <c r="C470" s="51"/>
      <c r="D470" s="51"/>
      <c r="E470" s="51"/>
      <c r="F470" s="51"/>
      <c r="G470" s="51"/>
      <c r="H470" s="51"/>
    </row>
    <row r="471" spans="1:8" ht="12.75">
      <c r="A471" s="51"/>
      <c r="B471" s="51"/>
      <c r="C471" s="51"/>
      <c r="D471" s="51"/>
      <c r="E471" s="51"/>
      <c r="F471" s="51"/>
      <c r="G471" s="51"/>
      <c r="H471" s="51"/>
    </row>
    <row r="472" spans="1:8" ht="12.75">
      <c r="A472" s="51"/>
      <c r="B472" s="51"/>
      <c r="C472" s="51"/>
      <c r="D472" s="51"/>
      <c r="E472" s="51"/>
      <c r="F472" s="51"/>
      <c r="G472" s="51"/>
      <c r="H472" s="51"/>
    </row>
    <row r="473" spans="1:8" ht="12.75">
      <c r="A473" s="51"/>
      <c r="B473" s="51"/>
      <c r="C473" s="51"/>
      <c r="D473" s="51"/>
      <c r="E473" s="51"/>
      <c r="F473" s="51"/>
      <c r="G473" s="51"/>
      <c r="H473" s="51"/>
    </row>
    <row r="474" spans="1:8" ht="12.75">
      <c r="A474" s="51"/>
      <c r="B474" s="51"/>
      <c r="C474" s="51"/>
      <c r="D474" s="51"/>
      <c r="E474" s="51"/>
      <c r="F474" s="51"/>
      <c r="G474" s="51"/>
      <c r="H474" s="51"/>
    </row>
    <row r="475" spans="1:8" ht="12.75">
      <c r="A475" s="51"/>
      <c r="B475" s="51"/>
      <c r="C475" s="51"/>
      <c r="D475" s="51"/>
      <c r="E475" s="51"/>
      <c r="F475" s="51"/>
      <c r="G475" s="51"/>
      <c r="H475" s="51"/>
    </row>
    <row r="476" spans="1:8" ht="12.75">
      <c r="A476" s="51"/>
      <c r="B476" s="51"/>
      <c r="C476" s="51"/>
      <c r="D476" s="51"/>
      <c r="E476" s="51"/>
      <c r="F476" s="51"/>
      <c r="G476" s="51"/>
      <c r="H476" s="51"/>
    </row>
    <row r="477" spans="1:8" ht="12.75">
      <c r="A477" s="51"/>
      <c r="B477" s="51"/>
      <c r="C477" s="51"/>
      <c r="D477" s="51"/>
      <c r="E477" s="51"/>
      <c r="F477" s="51"/>
      <c r="G477" s="51"/>
      <c r="H477" s="51"/>
    </row>
    <row r="478" spans="1:8" ht="12.75">
      <c r="A478" s="51"/>
      <c r="B478" s="51"/>
      <c r="C478" s="51"/>
      <c r="D478" s="51"/>
      <c r="E478" s="51"/>
      <c r="F478" s="51"/>
      <c r="G478" s="51"/>
      <c r="H478" s="51"/>
    </row>
    <row r="479" spans="1:8" ht="12.75">
      <c r="A479" s="51"/>
      <c r="B479" s="51"/>
      <c r="C479" s="51"/>
      <c r="D479" s="51"/>
      <c r="E479" s="51"/>
      <c r="F479" s="51"/>
      <c r="G479" s="51"/>
      <c r="H479" s="51"/>
    </row>
    <row r="480" spans="1:8" ht="12.75">
      <c r="A480" s="51"/>
      <c r="B480" s="51"/>
      <c r="C480" s="51"/>
      <c r="D480" s="51"/>
      <c r="E480" s="51"/>
      <c r="F480" s="51"/>
      <c r="G480" s="51"/>
      <c r="H480" s="51"/>
    </row>
    <row r="481" spans="1:8" ht="12.75">
      <c r="A481" s="51"/>
      <c r="B481" s="51"/>
      <c r="C481" s="51"/>
      <c r="D481" s="51"/>
      <c r="E481" s="51"/>
      <c r="F481" s="51"/>
      <c r="G481" s="51"/>
      <c r="H481" s="51"/>
    </row>
    <row r="482" spans="1:8" ht="12.75">
      <c r="A482" s="51"/>
      <c r="B482" s="51"/>
      <c r="C482" s="51"/>
      <c r="D482" s="51"/>
      <c r="E482" s="51"/>
      <c r="F482" s="51"/>
      <c r="G482" s="51"/>
      <c r="H482" s="51"/>
    </row>
    <row r="483" spans="1:8" ht="12.75">
      <c r="A483" s="51"/>
      <c r="B483" s="51"/>
      <c r="C483" s="51"/>
      <c r="D483" s="51"/>
      <c r="E483" s="51"/>
      <c r="F483" s="51"/>
      <c r="G483" s="51"/>
      <c r="H483" s="51"/>
    </row>
    <row r="484" spans="1:8" ht="12.75">
      <c r="A484" s="51"/>
      <c r="B484" s="51"/>
      <c r="C484" s="51"/>
      <c r="D484" s="51"/>
      <c r="E484" s="51"/>
      <c r="F484" s="51"/>
      <c r="G484" s="51"/>
      <c r="H484" s="51"/>
    </row>
    <row r="485" spans="1:8" ht="12.75">
      <c r="A485" s="51"/>
      <c r="B485" s="51"/>
      <c r="C485" s="51"/>
      <c r="D485" s="51"/>
      <c r="E485" s="51"/>
      <c r="F485" s="51"/>
      <c r="G485" s="51"/>
      <c r="H485" s="51"/>
    </row>
    <row r="486" spans="1:8" ht="12.75">
      <c r="A486" s="51"/>
      <c r="B486" s="51"/>
      <c r="C486" s="51"/>
      <c r="D486" s="51"/>
      <c r="E486" s="51"/>
      <c r="F486" s="51"/>
      <c r="G486" s="51"/>
      <c r="H486" s="51"/>
    </row>
    <row r="487" spans="1:8" ht="12.75">
      <c r="A487" s="51"/>
      <c r="B487" s="51"/>
      <c r="C487" s="51"/>
      <c r="D487" s="51"/>
      <c r="E487" s="51"/>
      <c r="F487" s="51"/>
      <c r="G487" s="51"/>
      <c r="H487" s="51"/>
    </row>
    <row r="488" spans="1:8" ht="12.75">
      <c r="A488" s="51"/>
      <c r="B488" s="51"/>
      <c r="C488" s="51"/>
      <c r="D488" s="51"/>
      <c r="E488" s="51"/>
      <c r="F488" s="51"/>
      <c r="G488" s="51"/>
      <c r="H488" s="51"/>
    </row>
    <row r="489" spans="1:8" ht="12.75">
      <c r="A489" s="51"/>
      <c r="B489" s="51"/>
      <c r="C489" s="51"/>
      <c r="D489" s="51"/>
      <c r="E489" s="51"/>
      <c r="F489" s="51"/>
      <c r="G489" s="51"/>
      <c r="H489" s="51"/>
    </row>
    <row r="490" spans="1:8" ht="12.75">
      <c r="A490" s="51"/>
      <c r="B490" s="51"/>
      <c r="C490" s="51"/>
      <c r="D490" s="51"/>
      <c r="E490" s="51"/>
      <c r="F490" s="51"/>
      <c r="G490" s="51"/>
      <c r="H490" s="51"/>
    </row>
    <row r="491" spans="1:8" ht="12.75">
      <c r="A491" s="51"/>
      <c r="B491" s="51"/>
      <c r="C491" s="51"/>
      <c r="D491" s="51"/>
      <c r="E491" s="51"/>
      <c r="F491" s="51"/>
      <c r="G491" s="51"/>
      <c r="H491" s="51"/>
    </row>
    <row r="492" spans="1:8" ht="12.75">
      <c r="A492" s="51"/>
      <c r="B492" s="51"/>
      <c r="C492" s="51"/>
      <c r="D492" s="51"/>
      <c r="E492" s="51"/>
      <c r="F492" s="51"/>
      <c r="G492" s="51"/>
      <c r="H492" s="51"/>
    </row>
    <row r="493" spans="1:8" ht="12.75">
      <c r="A493" s="51"/>
      <c r="B493" s="51"/>
      <c r="C493" s="51"/>
      <c r="D493" s="51"/>
      <c r="E493" s="51"/>
      <c r="F493" s="51"/>
      <c r="G493" s="51"/>
      <c r="H493" s="51"/>
    </row>
    <row r="494" spans="1:8" ht="12.75">
      <c r="A494" s="51"/>
      <c r="B494" s="51"/>
      <c r="C494" s="51"/>
      <c r="D494" s="51"/>
      <c r="E494" s="51"/>
      <c r="F494" s="51"/>
      <c r="G494" s="51"/>
      <c r="H494" s="51"/>
    </row>
    <row r="495" spans="1:8" ht="12.75">
      <c r="A495" s="51"/>
      <c r="B495" s="51"/>
      <c r="C495" s="51"/>
      <c r="D495" s="51"/>
      <c r="E495" s="51"/>
      <c r="F495" s="51"/>
      <c r="G495" s="51"/>
      <c r="H495" s="51"/>
    </row>
    <row r="496" spans="1:8" ht="12.75">
      <c r="A496" s="51"/>
      <c r="B496" s="51"/>
      <c r="C496" s="51"/>
      <c r="D496" s="51"/>
      <c r="E496" s="51"/>
      <c r="F496" s="51"/>
      <c r="G496" s="51"/>
      <c r="H496" s="51"/>
    </row>
    <row r="497" spans="1:8" ht="12.75">
      <c r="A497" s="51"/>
      <c r="B497" s="51"/>
      <c r="C497" s="51"/>
      <c r="D497" s="51"/>
      <c r="E497" s="51"/>
      <c r="F497" s="51"/>
      <c r="G497" s="51"/>
      <c r="H497" s="51"/>
    </row>
    <row r="498" spans="1:8" ht="12.75">
      <c r="A498" s="51"/>
      <c r="B498" s="51"/>
      <c r="C498" s="51"/>
      <c r="D498" s="51"/>
      <c r="E498" s="51"/>
      <c r="F498" s="51"/>
      <c r="G498" s="51"/>
      <c r="H498" s="51"/>
    </row>
    <row r="499" spans="1:8" ht="12.75">
      <c r="A499" s="51"/>
      <c r="B499" s="51"/>
      <c r="C499" s="51"/>
      <c r="D499" s="51"/>
      <c r="E499" s="51"/>
      <c r="F499" s="51"/>
      <c r="G499" s="51"/>
      <c r="H499" s="51"/>
    </row>
  </sheetData>
  <sheetProtection sheet="1" objects="1" scenarios="1"/>
  <printOptions horizontalCentered="1"/>
  <pageMargins left="0.75" right="0.75" top="1" bottom="1" header="0.5" footer="0.5"/>
  <pageSetup fitToHeight="1" fitToWidth="1" orientation="portrait" r:id="rId3"/>
  <headerFooter alignWithMargins="0">
    <oddFooter>&amp;L&amp;"Arial,Bold"&amp;12Junior Poultry Judging Contest&amp;R&amp;"Arial,Bold"&amp;12&amp;D</oddFooter>
  </headerFooter>
  <rowBreaks count="1" manualBreakCount="1">
    <brk id="88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339"/>
  <sheetViews>
    <sheetView showGridLines="0" showZeros="0" zoomScalePageLayoutView="0" workbookViewId="0" topLeftCell="A91">
      <selection activeCell="D105" sqref="D105"/>
    </sheetView>
  </sheetViews>
  <sheetFormatPr defaultColWidth="9.00390625" defaultRowHeight="12.75"/>
  <cols>
    <col min="1" max="1" width="6.375" style="87" customWidth="1"/>
    <col min="2" max="2" width="6.875" style="97" customWidth="1"/>
    <col min="3" max="3" width="24.625" style="87" customWidth="1"/>
    <col min="4" max="4" width="42.875" style="87" bestFit="1" customWidth="1"/>
    <col min="5" max="5" width="9.50390625" style="87" customWidth="1"/>
    <col min="6" max="6" width="10.00390625" style="87" hidden="1" customWidth="1"/>
    <col min="7" max="7" width="9.125" style="92" customWidth="1"/>
    <col min="8" max="16384" width="9.00390625" style="92" customWidth="1"/>
  </cols>
  <sheetData>
    <row r="1" spans="1:17" ht="39" customHeight="1" hidden="1" thickBot="1" thickTop="1">
      <c r="A1" s="10" t="s">
        <v>180</v>
      </c>
      <c r="B1" s="26"/>
      <c r="C1" s="26"/>
      <c r="D1" s="79"/>
      <c r="E1" s="26"/>
      <c r="F1" s="80"/>
      <c r="G1" s="91"/>
      <c r="K1" s="51"/>
      <c r="L1" s="51"/>
      <c r="M1" s="31"/>
      <c r="N1" s="51"/>
      <c r="O1" s="51"/>
      <c r="P1" s="51"/>
      <c r="Q1" s="51"/>
    </row>
    <row r="2" spans="1:17" ht="32.25" hidden="1" thickBot="1">
      <c r="A2" s="205" t="s">
        <v>7</v>
      </c>
      <c r="B2" s="201" t="s">
        <v>23</v>
      </c>
      <c r="C2" s="200" t="s">
        <v>24</v>
      </c>
      <c r="D2" s="200" t="s">
        <v>2</v>
      </c>
      <c r="E2" s="201" t="s">
        <v>175</v>
      </c>
      <c r="F2" s="207" t="s">
        <v>6</v>
      </c>
      <c r="G2" s="34"/>
      <c r="K2" s="51"/>
      <c r="L2" s="51"/>
      <c r="M2" s="51"/>
      <c r="N2" s="51"/>
      <c r="O2" s="51"/>
      <c r="P2" s="51"/>
      <c r="Q2" s="51"/>
    </row>
    <row r="3" spans="1:17" ht="13.5" hidden="1" thickTop="1">
      <c r="A3" s="11"/>
      <c r="B3" s="75"/>
      <c r="C3" s="76"/>
      <c r="D3" s="74"/>
      <c r="E3" s="77"/>
      <c r="F3" s="78"/>
      <c r="G3" s="35"/>
      <c r="K3" s="32"/>
      <c r="L3" s="32"/>
      <c r="M3" s="32"/>
      <c r="N3" s="32"/>
      <c r="O3" s="32"/>
      <c r="P3" s="32"/>
      <c r="Q3" s="51"/>
    </row>
    <row r="4" spans="1:17" ht="12.75" hidden="1">
      <c r="A4" s="105" t="s">
        <v>8</v>
      </c>
      <c r="B4" s="114" t="s">
        <v>208</v>
      </c>
      <c r="C4" s="115"/>
      <c r="D4" s="116"/>
      <c r="E4" s="117">
        <v>0</v>
      </c>
      <c r="F4" s="118">
        <v>0</v>
      </c>
      <c r="G4" s="28"/>
      <c r="K4" s="51"/>
      <c r="L4" s="32"/>
      <c r="M4" s="51"/>
      <c r="N4" s="32"/>
      <c r="O4" s="32"/>
      <c r="P4" s="32"/>
      <c r="Q4" s="51"/>
    </row>
    <row r="5" spans="1:17" ht="12.75" hidden="1">
      <c r="A5" s="148" t="s">
        <v>9</v>
      </c>
      <c r="B5" s="162" t="s">
        <v>209</v>
      </c>
      <c r="C5" s="163"/>
      <c r="D5" s="164" t="s">
        <v>25</v>
      </c>
      <c r="E5" s="165">
        <v>0</v>
      </c>
      <c r="F5" s="166">
        <v>0</v>
      </c>
      <c r="G5" s="28"/>
      <c r="K5" s="7"/>
      <c r="L5" s="7"/>
      <c r="M5" s="7"/>
      <c r="N5" s="7"/>
      <c r="O5" s="7"/>
      <c r="P5" s="7"/>
      <c r="Q5" s="51"/>
    </row>
    <row r="6" spans="1:17" ht="12.75" hidden="1">
      <c r="A6" s="141" t="s">
        <v>10</v>
      </c>
      <c r="B6" s="157" t="s">
        <v>210</v>
      </c>
      <c r="C6" s="158"/>
      <c r="D6" s="159" t="s">
        <v>25</v>
      </c>
      <c r="E6" s="160">
        <v>0</v>
      </c>
      <c r="F6" s="161">
        <v>0</v>
      </c>
      <c r="G6" s="28"/>
      <c r="K6" s="32"/>
      <c r="L6" s="82"/>
      <c r="M6" s="82"/>
      <c r="N6" s="82"/>
      <c r="O6" s="82"/>
      <c r="P6" s="82"/>
      <c r="Q6" s="51"/>
    </row>
    <row r="7" spans="1:17" ht="12.75" hidden="1">
      <c r="A7" s="148" t="s">
        <v>11</v>
      </c>
      <c r="B7" s="162" t="s">
        <v>211</v>
      </c>
      <c r="C7" s="163"/>
      <c r="D7" s="164" t="s">
        <v>25</v>
      </c>
      <c r="E7" s="165">
        <v>0</v>
      </c>
      <c r="F7" s="166">
        <v>0</v>
      </c>
      <c r="G7" s="28"/>
      <c r="K7" s="32"/>
      <c r="L7" s="82"/>
      <c r="M7" s="82"/>
      <c r="N7" s="82"/>
      <c r="O7" s="82"/>
      <c r="P7" s="82"/>
      <c r="Q7" s="51"/>
    </row>
    <row r="8" spans="1:17" ht="12.75" hidden="1">
      <c r="A8" s="141" t="s">
        <v>12</v>
      </c>
      <c r="B8" s="157" t="s">
        <v>212</v>
      </c>
      <c r="C8" s="158"/>
      <c r="D8" s="159"/>
      <c r="E8" s="160">
        <v>0</v>
      </c>
      <c r="F8" s="161">
        <v>0</v>
      </c>
      <c r="G8" s="28"/>
      <c r="K8" s="32"/>
      <c r="L8" s="82"/>
      <c r="M8" s="82"/>
      <c r="N8" s="82"/>
      <c r="O8" s="82"/>
      <c r="P8" s="82"/>
      <c r="Q8" s="51"/>
    </row>
    <row r="9" spans="1:17" ht="12.75" hidden="1">
      <c r="A9" s="148" t="s">
        <v>13</v>
      </c>
      <c r="B9" s="162" t="s">
        <v>213</v>
      </c>
      <c r="C9" s="163"/>
      <c r="D9" s="164" t="s">
        <v>25</v>
      </c>
      <c r="E9" s="165">
        <v>0</v>
      </c>
      <c r="F9" s="166">
        <v>0</v>
      </c>
      <c r="G9" s="28"/>
      <c r="K9" s="32"/>
      <c r="L9" s="82"/>
      <c r="M9" s="82"/>
      <c r="N9" s="82"/>
      <c r="O9" s="82"/>
      <c r="P9" s="82"/>
      <c r="Q9" s="51"/>
    </row>
    <row r="10" spans="1:17" ht="12.75" hidden="1">
      <c r="A10" s="141">
        <v>7</v>
      </c>
      <c r="B10" s="157" t="s">
        <v>214</v>
      </c>
      <c r="C10" s="158"/>
      <c r="D10" s="159" t="s">
        <v>25</v>
      </c>
      <c r="E10" s="160">
        <v>0</v>
      </c>
      <c r="F10" s="161">
        <v>0</v>
      </c>
      <c r="G10" s="28"/>
      <c r="K10" s="32"/>
      <c r="L10" s="82"/>
      <c r="M10" s="82"/>
      <c r="N10" s="82"/>
      <c r="O10" s="82"/>
      <c r="P10" s="82"/>
      <c r="Q10" s="51"/>
    </row>
    <row r="11" spans="1:17" ht="12.75" hidden="1">
      <c r="A11" s="148">
        <v>8</v>
      </c>
      <c r="B11" s="162" t="s">
        <v>215</v>
      </c>
      <c r="C11" s="163"/>
      <c r="D11" s="164" t="s">
        <v>25</v>
      </c>
      <c r="E11" s="165">
        <v>0</v>
      </c>
      <c r="F11" s="166">
        <v>0</v>
      </c>
      <c r="G11" s="28"/>
      <c r="K11" s="32"/>
      <c r="L11" s="82"/>
      <c r="M11" s="82"/>
      <c r="N11" s="82"/>
      <c r="O11" s="82"/>
      <c r="P11" s="82"/>
      <c r="Q11" s="51"/>
    </row>
    <row r="12" spans="1:17" ht="12.75" hidden="1">
      <c r="A12" s="141">
        <v>9</v>
      </c>
      <c r="B12" s="157" t="s">
        <v>216</v>
      </c>
      <c r="C12" s="158"/>
      <c r="D12" s="159"/>
      <c r="E12" s="160">
        <v>0</v>
      </c>
      <c r="F12" s="161">
        <v>0</v>
      </c>
      <c r="G12" s="28"/>
      <c r="K12" s="32"/>
      <c r="L12" s="82"/>
      <c r="M12" s="82"/>
      <c r="N12" s="82"/>
      <c r="O12" s="82"/>
      <c r="P12" s="82"/>
      <c r="Q12" s="51"/>
    </row>
    <row r="13" spans="1:17" ht="12.75" hidden="1">
      <c r="A13" s="148">
        <v>10</v>
      </c>
      <c r="B13" s="162" t="s">
        <v>217</v>
      </c>
      <c r="C13" s="163"/>
      <c r="D13" s="164" t="s">
        <v>25</v>
      </c>
      <c r="E13" s="165">
        <v>0</v>
      </c>
      <c r="F13" s="166">
        <v>0</v>
      </c>
      <c r="G13" s="28"/>
      <c r="K13" s="32"/>
      <c r="L13" s="82"/>
      <c r="M13" s="82"/>
      <c r="N13" s="82"/>
      <c r="O13" s="82"/>
      <c r="P13" s="82"/>
      <c r="Q13" s="51"/>
    </row>
    <row r="14" spans="1:17" ht="12.75" hidden="1">
      <c r="A14" s="141">
        <v>11</v>
      </c>
      <c r="B14" s="157" t="s">
        <v>218</v>
      </c>
      <c r="C14" s="158"/>
      <c r="D14" s="159" t="s">
        <v>25</v>
      </c>
      <c r="E14" s="160">
        <v>0</v>
      </c>
      <c r="F14" s="161">
        <v>0</v>
      </c>
      <c r="G14" s="28"/>
      <c r="K14" s="32"/>
      <c r="L14" s="82"/>
      <c r="M14" s="82"/>
      <c r="N14" s="82"/>
      <c r="O14" s="82"/>
      <c r="P14" s="82"/>
      <c r="Q14" s="51"/>
    </row>
    <row r="15" spans="1:17" ht="12.75" hidden="1">
      <c r="A15" s="148">
        <v>12</v>
      </c>
      <c r="B15" s="162" t="s">
        <v>219</v>
      </c>
      <c r="C15" s="163"/>
      <c r="D15" s="164" t="s">
        <v>25</v>
      </c>
      <c r="E15" s="165">
        <v>0</v>
      </c>
      <c r="F15" s="166">
        <v>0</v>
      </c>
      <c r="G15" s="28"/>
      <c r="K15" s="32"/>
      <c r="L15" s="82"/>
      <c r="M15" s="82"/>
      <c r="N15" s="82"/>
      <c r="O15" s="82"/>
      <c r="P15" s="82"/>
      <c r="Q15" s="51"/>
    </row>
    <row r="16" spans="1:17" ht="12.75" hidden="1">
      <c r="A16" s="141">
        <v>13</v>
      </c>
      <c r="B16" s="157" t="s">
        <v>220</v>
      </c>
      <c r="C16" s="158"/>
      <c r="D16" s="159"/>
      <c r="E16" s="160">
        <v>0</v>
      </c>
      <c r="F16" s="161">
        <v>0</v>
      </c>
      <c r="G16" s="28"/>
      <c r="K16" s="32"/>
      <c r="L16" s="82"/>
      <c r="M16" s="82"/>
      <c r="N16" s="82"/>
      <c r="O16" s="82"/>
      <c r="P16" s="82"/>
      <c r="Q16" s="51"/>
    </row>
    <row r="17" spans="1:17" ht="12.75" hidden="1">
      <c r="A17" s="148">
        <v>14</v>
      </c>
      <c r="B17" s="162" t="s">
        <v>221</v>
      </c>
      <c r="C17" s="163"/>
      <c r="D17" s="164" t="s">
        <v>25</v>
      </c>
      <c r="E17" s="165">
        <v>0</v>
      </c>
      <c r="F17" s="166">
        <v>0</v>
      </c>
      <c r="G17" s="28"/>
      <c r="K17" s="32"/>
      <c r="L17" s="82"/>
      <c r="M17" s="82"/>
      <c r="N17" s="95"/>
      <c r="O17" s="82"/>
      <c r="P17" s="82"/>
      <c r="Q17" s="51"/>
    </row>
    <row r="18" spans="1:17" ht="12.75" hidden="1">
      <c r="A18" s="141">
        <v>15</v>
      </c>
      <c r="B18" s="157" t="s">
        <v>222</v>
      </c>
      <c r="C18" s="158"/>
      <c r="D18" s="159" t="s">
        <v>25</v>
      </c>
      <c r="E18" s="160">
        <v>0</v>
      </c>
      <c r="F18" s="161">
        <v>0</v>
      </c>
      <c r="G18" s="28"/>
      <c r="K18" s="32"/>
      <c r="L18" s="82"/>
      <c r="M18" s="82"/>
      <c r="N18" s="82"/>
      <c r="O18" s="82"/>
      <c r="P18" s="82"/>
      <c r="Q18" s="51"/>
    </row>
    <row r="19" spans="1:17" ht="12.75" hidden="1">
      <c r="A19" s="148">
        <v>16</v>
      </c>
      <c r="B19" s="162" t="s">
        <v>223</v>
      </c>
      <c r="C19" s="163"/>
      <c r="D19" s="164" t="s">
        <v>25</v>
      </c>
      <c r="E19" s="165">
        <v>0</v>
      </c>
      <c r="F19" s="166">
        <v>0</v>
      </c>
      <c r="G19" s="28"/>
      <c r="K19" s="32"/>
      <c r="L19" s="82"/>
      <c r="M19" s="82"/>
      <c r="N19" s="82"/>
      <c r="O19" s="82"/>
      <c r="P19" s="82"/>
      <c r="Q19" s="51"/>
    </row>
    <row r="20" spans="1:17" ht="12.75" hidden="1">
      <c r="A20" s="141">
        <v>17</v>
      </c>
      <c r="B20" s="157" t="s">
        <v>224</v>
      </c>
      <c r="C20" s="159"/>
      <c r="D20" s="159"/>
      <c r="E20" s="157">
        <v>0</v>
      </c>
      <c r="F20" s="161">
        <v>0</v>
      </c>
      <c r="G20" s="28"/>
      <c r="K20" s="32"/>
      <c r="L20" s="82"/>
      <c r="M20" s="82"/>
      <c r="N20" s="82"/>
      <c r="O20" s="82"/>
      <c r="P20" s="82"/>
      <c r="Q20" s="51"/>
    </row>
    <row r="21" spans="1:17" ht="12.75" hidden="1">
      <c r="A21" s="148">
        <v>18</v>
      </c>
      <c r="B21" s="162" t="s">
        <v>225</v>
      </c>
      <c r="C21" s="163"/>
      <c r="D21" s="164" t="s">
        <v>25</v>
      </c>
      <c r="E21" s="165">
        <v>0</v>
      </c>
      <c r="F21" s="166">
        <v>0</v>
      </c>
      <c r="G21" s="28"/>
      <c r="K21" s="32"/>
      <c r="L21" s="82"/>
      <c r="M21" s="82"/>
      <c r="N21" s="82"/>
      <c r="O21" s="82"/>
      <c r="P21" s="82"/>
      <c r="Q21" s="51"/>
    </row>
    <row r="22" spans="1:17" ht="12.75" hidden="1">
      <c r="A22" s="141">
        <v>19</v>
      </c>
      <c r="B22" s="157" t="s">
        <v>226</v>
      </c>
      <c r="C22" s="159"/>
      <c r="D22" s="159" t="s">
        <v>25</v>
      </c>
      <c r="E22" s="157">
        <v>0</v>
      </c>
      <c r="F22" s="161">
        <v>0</v>
      </c>
      <c r="G22" s="28"/>
      <c r="K22" s="32"/>
      <c r="L22" s="82"/>
      <c r="M22" s="82"/>
      <c r="N22" s="82"/>
      <c r="O22" s="82"/>
      <c r="P22" s="82"/>
      <c r="Q22" s="51"/>
    </row>
    <row r="23" spans="1:17" ht="12.75" hidden="1">
      <c r="A23" s="148">
        <v>20</v>
      </c>
      <c r="B23" s="162" t="s">
        <v>227</v>
      </c>
      <c r="C23" s="163"/>
      <c r="D23" s="164" t="s">
        <v>25</v>
      </c>
      <c r="E23" s="165">
        <v>0</v>
      </c>
      <c r="F23" s="166">
        <v>0</v>
      </c>
      <c r="G23" s="28"/>
      <c r="K23" s="32"/>
      <c r="L23" s="82"/>
      <c r="M23" s="82"/>
      <c r="N23" s="82"/>
      <c r="O23" s="82"/>
      <c r="P23" s="82"/>
      <c r="Q23" s="51"/>
    </row>
    <row r="24" spans="1:17" ht="12.75" hidden="1">
      <c r="A24" s="141">
        <v>21</v>
      </c>
      <c r="B24" s="157" t="s">
        <v>228</v>
      </c>
      <c r="C24" s="159"/>
      <c r="D24" s="159"/>
      <c r="E24" s="157">
        <v>0</v>
      </c>
      <c r="F24" s="161">
        <v>0</v>
      </c>
      <c r="G24" s="28"/>
      <c r="K24" s="32"/>
      <c r="L24" s="82"/>
      <c r="M24" s="82"/>
      <c r="N24" s="82"/>
      <c r="O24" s="82"/>
      <c r="P24" s="82"/>
      <c r="Q24" s="51"/>
    </row>
    <row r="25" spans="1:17" ht="12.75" hidden="1">
      <c r="A25" s="148">
        <v>22</v>
      </c>
      <c r="B25" s="162" t="s">
        <v>229</v>
      </c>
      <c r="C25" s="163"/>
      <c r="D25" s="164" t="s">
        <v>25</v>
      </c>
      <c r="E25" s="165">
        <v>0</v>
      </c>
      <c r="F25" s="166">
        <v>0</v>
      </c>
      <c r="G25" s="28"/>
      <c r="K25" s="32"/>
      <c r="L25" s="82"/>
      <c r="M25" s="82"/>
      <c r="N25" s="82"/>
      <c r="O25" s="82"/>
      <c r="P25" s="82"/>
      <c r="Q25" s="51"/>
    </row>
    <row r="26" spans="1:17" ht="12.75" hidden="1">
      <c r="A26" s="141">
        <v>23</v>
      </c>
      <c r="B26" s="157" t="s">
        <v>230</v>
      </c>
      <c r="C26" s="159"/>
      <c r="D26" s="159" t="s">
        <v>25</v>
      </c>
      <c r="E26" s="157">
        <v>0</v>
      </c>
      <c r="F26" s="161">
        <v>0</v>
      </c>
      <c r="G26" s="28"/>
      <c r="K26" s="32"/>
      <c r="L26" s="82"/>
      <c r="M26" s="82"/>
      <c r="N26" s="82"/>
      <c r="O26" s="82"/>
      <c r="P26" s="82"/>
      <c r="Q26" s="51"/>
    </row>
    <row r="27" spans="1:17" ht="12.75" hidden="1">
      <c r="A27" s="148">
        <v>24</v>
      </c>
      <c r="B27" s="162" t="s">
        <v>231</v>
      </c>
      <c r="C27" s="163"/>
      <c r="D27" s="164" t="s">
        <v>25</v>
      </c>
      <c r="E27" s="165">
        <v>0</v>
      </c>
      <c r="F27" s="166">
        <v>0</v>
      </c>
      <c r="G27" s="28"/>
      <c r="K27" s="32"/>
      <c r="L27" s="82"/>
      <c r="M27" s="82"/>
      <c r="N27" s="82"/>
      <c r="O27" s="82"/>
      <c r="P27" s="82"/>
      <c r="Q27" s="51"/>
    </row>
    <row r="28" spans="1:17" ht="13.5" hidden="1" thickBot="1">
      <c r="A28" s="129">
        <v>25</v>
      </c>
      <c r="B28" s="119" t="s">
        <v>232</v>
      </c>
      <c r="C28" s="120"/>
      <c r="D28" s="120"/>
      <c r="E28" s="119">
        <v>0</v>
      </c>
      <c r="F28" s="121">
        <v>0</v>
      </c>
      <c r="G28" s="28"/>
      <c r="K28" s="32"/>
      <c r="L28" s="82"/>
      <c r="M28" s="82"/>
      <c r="N28" s="82"/>
      <c r="O28" s="82"/>
      <c r="P28" s="82"/>
      <c r="Q28" s="51"/>
    </row>
    <row r="29" spans="1:17" ht="13.5" hidden="1" thickTop="1">
      <c r="A29" s="263"/>
      <c r="B29" s="266"/>
      <c r="C29" s="267"/>
      <c r="D29" s="267"/>
      <c r="E29" s="268"/>
      <c r="F29" s="268"/>
      <c r="G29" s="81"/>
      <c r="K29" s="32"/>
      <c r="L29" s="82"/>
      <c r="M29" s="82"/>
      <c r="N29" s="82"/>
      <c r="O29" s="82"/>
      <c r="P29" s="82"/>
      <c r="Q29" s="51"/>
    </row>
    <row r="30" spans="1:17" ht="13.5" hidden="1" thickBot="1">
      <c r="A30" s="263"/>
      <c r="B30" s="266"/>
      <c r="C30" s="269"/>
      <c r="D30" s="269"/>
      <c r="E30" s="266"/>
      <c r="F30" s="266"/>
      <c r="G30" s="51"/>
      <c r="K30" s="32"/>
      <c r="L30" s="82"/>
      <c r="M30" s="82"/>
      <c r="N30" s="82"/>
      <c r="O30" s="82"/>
      <c r="P30" s="82"/>
      <c r="Q30" s="51"/>
    </row>
    <row r="31" spans="1:17" ht="39" customHeight="1" hidden="1" thickBot="1" thickTop="1">
      <c r="A31" s="10" t="s">
        <v>181</v>
      </c>
      <c r="B31" s="26"/>
      <c r="C31" s="26"/>
      <c r="D31" s="79"/>
      <c r="E31" s="26"/>
      <c r="F31" s="80"/>
      <c r="G31" s="51"/>
      <c r="K31" s="32"/>
      <c r="L31" s="82"/>
      <c r="M31" s="82"/>
      <c r="N31" s="82"/>
      <c r="O31" s="82"/>
      <c r="P31" s="82"/>
      <c r="Q31" s="51"/>
    </row>
    <row r="32" spans="1:17" ht="32.25" hidden="1" thickBot="1">
      <c r="A32" s="205" t="s">
        <v>7</v>
      </c>
      <c r="B32" s="201" t="s">
        <v>23</v>
      </c>
      <c r="C32" s="200" t="s">
        <v>24</v>
      </c>
      <c r="D32" s="200" t="s">
        <v>2</v>
      </c>
      <c r="E32" s="200" t="s">
        <v>75</v>
      </c>
      <c r="F32" s="207" t="s">
        <v>6</v>
      </c>
      <c r="G32" s="51"/>
      <c r="K32" s="32"/>
      <c r="L32" s="82"/>
      <c r="M32" s="82"/>
      <c r="N32" s="82"/>
      <c r="O32" s="82"/>
      <c r="P32" s="82"/>
      <c r="Q32" s="51"/>
    </row>
    <row r="33" spans="1:17" ht="13.5" hidden="1" thickTop="1">
      <c r="A33" s="11"/>
      <c r="B33" s="75"/>
      <c r="C33" s="76"/>
      <c r="D33" s="74"/>
      <c r="E33" s="77"/>
      <c r="F33" s="78"/>
      <c r="G33" s="51"/>
      <c r="K33" s="32"/>
      <c r="L33" s="82"/>
      <c r="M33" s="82"/>
      <c r="N33" s="82"/>
      <c r="O33" s="82"/>
      <c r="P33" s="82"/>
      <c r="Q33" s="51"/>
    </row>
    <row r="34" spans="1:17" ht="12.75" hidden="1">
      <c r="A34" s="105" t="s">
        <v>8</v>
      </c>
      <c r="B34" s="114" t="s">
        <v>208</v>
      </c>
      <c r="C34" s="115"/>
      <c r="D34" s="116"/>
      <c r="E34" s="117">
        <v>0</v>
      </c>
      <c r="F34" s="118">
        <v>0</v>
      </c>
      <c r="G34" s="51"/>
      <c r="K34" s="32"/>
      <c r="L34" s="82"/>
      <c r="M34" s="82"/>
      <c r="N34" s="82"/>
      <c r="O34" s="82"/>
      <c r="P34" s="82"/>
      <c r="Q34" s="51"/>
    </row>
    <row r="35" spans="1:17" ht="12.75" hidden="1">
      <c r="A35" s="148" t="s">
        <v>9</v>
      </c>
      <c r="B35" s="162" t="s">
        <v>209</v>
      </c>
      <c r="C35" s="163"/>
      <c r="D35" s="164" t="s">
        <v>25</v>
      </c>
      <c r="E35" s="165">
        <v>0</v>
      </c>
      <c r="F35" s="166">
        <v>0</v>
      </c>
      <c r="G35" s="51"/>
      <c r="K35" s="32"/>
      <c r="L35" s="82"/>
      <c r="M35" s="82"/>
      <c r="N35" s="82"/>
      <c r="O35" s="82"/>
      <c r="P35" s="82"/>
      <c r="Q35" s="51"/>
    </row>
    <row r="36" spans="1:17" ht="12.75" hidden="1">
      <c r="A36" s="141" t="s">
        <v>10</v>
      </c>
      <c r="B36" s="157" t="s">
        <v>210</v>
      </c>
      <c r="C36" s="158"/>
      <c r="D36" s="159" t="s">
        <v>25</v>
      </c>
      <c r="E36" s="160">
        <v>0</v>
      </c>
      <c r="F36" s="161">
        <v>0</v>
      </c>
      <c r="G36" s="51"/>
      <c r="K36" s="32"/>
      <c r="L36" s="82"/>
      <c r="M36" s="82"/>
      <c r="N36" s="82"/>
      <c r="O36" s="82"/>
      <c r="P36" s="82"/>
      <c r="Q36" s="51"/>
    </row>
    <row r="37" spans="1:17" ht="12.75" hidden="1">
      <c r="A37" s="148" t="s">
        <v>11</v>
      </c>
      <c r="B37" s="162" t="s">
        <v>211</v>
      </c>
      <c r="C37" s="163"/>
      <c r="D37" s="164" t="s">
        <v>25</v>
      </c>
      <c r="E37" s="165">
        <v>0</v>
      </c>
      <c r="F37" s="166">
        <v>0</v>
      </c>
      <c r="G37" s="51"/>
      <c r="K37" s="32"/>
      <c r="L37" s="82"/>
      <c r="M37" s="82"/>
      <c r="N37" s="82"/>
      <c r="O37" s="82"/>
      <c r="P37" s="82"/>
      <c r="Q37" s="51"/>
    </row>
    <row r="38" spans="1:17" ht="12.75" hidden="1">
      <c r="A38" s="141" t="s">
        <v>12</v>
      </c>
      <c r="B38" s="157" t="s">
        <v>212</v>
      </c>
      <c r="C38" s="158"/>
      <c r="D38" s="159"/>
      <c r="E38" s="160">
        <v>0</v>
      </c>
      <c r="F38" s="161">
        <v>0</v>
      </c>
      <c r="G38" s="51"/>
      <c r="K38" s="32"/>
      <c r="L38" s="82"/>
      <c r="M38" s="82"/>
      <c r="N38" s="82"/>
      <c r="O38" s="82"/>
      <c r="P38" s="82"/>
      <c r="Q38" s="51"/>
    </row>
    <row r="39" spans="1:17" ht="12.75" hidden="1">
      <c r="A39" s="148" t="s">
        <v>13</v>
      </c>
      <c r="B39" s="162" t="s">
        <v>213</v>
      </c>
      <c r="C39" s="163"/>
      <c r="D39" s="164" t="s">
        <v>25</v>
      </c>
      <c r="E39" s="165">
        <v>0</v>
      </c>
      <c r="F39" s="166">
        <v>0</v>
      </c>
      <c r="G39" s="51"/>
      <c r="K39" s="32"/>
      <c r="L39" s="82"/>
      <c r="M39" s="82"/>
      <c r="N39" s="82"/>
      <c r="O39" s="82"/>
      <c r="P39" s="82"/>
      <c r="Q39" s="51"/>
    </row>
    <row r="40" spans="1:17" ht="12.75" hidden="1">
      <c r="A40" s="141">
        <v>7</v>
      </c>
      <c r="B40" s="157" t="s">
        <v>214</v>
      </c>
      <c r="C40" s="158"/>
      <c r="D40" s="159" t="s">
        <v>25</v>
      </c>
      <c r="E40" s="160">
        <v>0</v>
      </c>
      <c r="F40" s="161">
        <v>0</v>
      </c>
      <c r="G40" s="51"/>
      <c r="K40" s="32"/>
      <c r="L40" s="82"/>
      <c r="M40" s="82"/>
      <c r="N40" s="82"/>
      <c r="O40" s="82"/>
      <c r="P40" s="82"/>
      <c r="Q40" s="51"/>
    </row>
    <row r="41" spans="1:17" ht="12.75" hidden="1">
      <c r="A41" s="148">
        <v>8</v>
      </c>
      <c r="B41" s="162" t="s">
        <v>215</v>
      </c>
      <c r="C41" s="163"/>
      <c r="D41" s="164" t="s">
        <v>25</v>
      </c>
      <c r="E41" s="165">
        <v>0</v>
      </c>
      <c r="F41" s="166">
        <v>0</v>
      </c>
      <c r="G41" s="51"/>
      <c r="K41" s="32"/>
      <c r="L41" s="82"/>
      <c r="M41" s="82"/>
      <c r="N41" s="82"/>
      <c r="O41" s="82"/>
      <c r="P41" s="82"/>
      <c r="Q41" s="51"/>
    </row>
    <row r="42" spans="1:17" ht="12.75" hidden="1">
      <c r="A42" s="141">
        <v>9</v>
      </c>
      <c r="B42" s="157" t="s">
        <v>216</v>
      </c>
      <c r="C42" s="158"/>
      <c r="D42" s="159"/>
      <c r="E42" s="160">
        <v>0</v>
      </c>
      <c r="F42" s="161">
        <v>0</v>
      </c>
      <c r="G42" s="51"/>
      <c r="K42" s="32"/>
      <c r="L42" s="82"/>
      <c r="M42" s="82"/>
      <c r="N42" s="82"/>
      <c r="O42" s="82"/>
      <c r="P42" s="82"/>
      <c r="Q42" s="51"/>
    </row>
    <row r="43" spans="1:17" ht="12.75" hidden="1">
      <c r="A43" s="148">
        <v>10</v>
      </c>
      <c r="B43" s="162" t="s">
        <v>217</v>
      </c>
      <c r="C43" s="163"/>
      <c r="D43" s="164" t="s">
        <v>25</v>
      </c>
      <c r="E43" s="165">
        <v>0</v>
      </c>
      <c r="F43" s="166">
        <v>0</v>
      </c>
      <c r="G43" s="51"/>
      <c r="K43" s="32"/>
      <c r="L43" s="82"/>
      <c r="M43" s="82"/>
      <c r="N43" s="82"/>
      <c r="O43" s="82"/>
      <c r="P43" s="82"/>
      <c r="Q43" s="51"/>
    </row>
    <row r="44" spans="1:17" ht="12.75" hidden="1">
      <c r="A44" s="141">
        <v>11</v>
      </c>
      <c r="B44" s="157" t="s">
        <v>218</v>
      </c>
      <c r="C44" s="158"/>
      <c r="D44" s="159" t="s">
        <v>25</v>
      </c>
      <c r="E44" s="160">
        <v>0</v>
      </c>
      <c r="F44" s="161">
        <v>0</v>
      </c>
      <c r="G44" s="51"/>
      <c r="K44" s="32"/>
      <c r="L44" s="82"/>
      <c r="M44" s="82"/>
      <c r="N44" s="82"/>
      <c r="O44" s="82"/>
      <c r="P44" s="82"/>
      <c r="Q44" s="51"/>
    </row>
    <row r="45" spans="1:17" ht="12.75" hidden="1">
      <c r="A45" s="148">
        <v>12</v>
      </c>
      <c r="B45" s="162" t="s">
        <v>219</v>
      </c>
      <c r="C45" s="163"/>
      <c r="D45" s="164" t="s">
        <v>25</v>
      </c>
      <c r="E45" s="165">
        <v>0</v>
      </c>
      <c r="F45" s="166">
        <v>0</v>
      </c>
      <c r="G45" s="51"/>
      <c r="K45" s="32"/>
      <c r="L45" s="82"/>
      <c r="M45" s="82"/>
      <c r="N45" s="82"/>
      <c r="O45" s="82"/>
      <c r="P45" s="82"/>
      <c r="Q45" s="51"/>
    </row>
    <row r="46" spans="1:17" ht="12.75" hidden="1">
      <c r="A46" s="141">
        <v>13</v>
      </c>
      <c r="B46" s="157" t="s">
        <v>220</v>
      </c>
      <c r="C46" s="158"/>
      <c r="D46" s="159"/>
      <c r="E46" s="160">
        <v>0</v>
      </c>
      <c r="F46" s="161">
        <v>0</v>
      </c>
      <c r="G46" s="51"/>
      <c r="K46" s="32"/>
      <c r="L46" s="82"/>
      <c r="M46" s="82"/>
      <c r="N46" s="82"/>
      <c r="O46" s="82"/>
      <c r="P46" s="82"/>
      <c r="Q46" s="51"/>
    </row>
    <row r="47" spans="1:17" ht="12.75" hidden="1">
      <c r="A47" s="148">
        <v>14</v>
      </c>
      <c r="B47" s="162" t="s">
        <v>221</v>
      </c>
      <c r="C47" s="163"/>
      <c r="D47" s="164" t="s">
        <v>25</v>
      </c>
      <c r="E47" s="165">
        <v>0</v>
      </c>
      <c r="F47" s="166">
        <v>0</v>
      </c>
      <c r="G47" s="51"/>
      <c r="K47" s="32"/>
      <c r="L47" s="82"/>
      <c r="M47" s="82"/>
      <c r="N47" s="82"/>
      <c r="O47" s="82"/>
      <c r="P47" s="82"/>
      <c r="Q47" s="51"/>
    </row>
    <row r="48" spans="1:17" ht="12.75" hidden="1">
      <c r="A48" s="141">
        <v>15</v>
      </c>
      <c r="B48" s="157" t="s">
        <v>222</v>
      </c>
      <c r="C48" s="158"/>
      <c r="D48" s="159" t="s">
        <v>25</v>
      </c>
      <c r="E48" s="160">
        <v>0</v>
      </c>
      <c r="F48" s="161">
        <v>0</v>
      </c>
      <c r="G48" s="51"/>
      <c r="K48" s="32"/>
      <c r="L48" s="82"/>
      <c r="M48" s="82"/>
      <c r="N48" s="82"/>
      <c r="O48" s="82"/>
      <c r="P48" s="82"/>
      <c r="Q48" s="51"/>
    </row>
    <row r="49" spans="1:17" ht="12.75" hidden="1">
      <c r="A49" s="148">
        <v>16</v>
      </c>
      <c r="B49" s="162" t="s">
        <v>223</v>
      </c>
      <c r="C49" s="163"/>
      <c r="D49" s="164" t="s">
        <v>25</v>
      </c>
      <c r="E49" s="165">
        <v>0</v>
      </c>
      <c r="F49" s="166">
        <v>0</v>
      </c>
      <c r="G49" s="51"/>
      <c r="K49" s="32"/>
      <c r="L49" s="82"/>
      <c r="M49" s="82"/>
      <c r="N49" s="82"/>
      <c r="O49" s="82"/>
      <c r="P49" s="82"/>
      <c r="Q49" s="51"/>
    </row>
    <row r="50" spans="1:17" ht="12.75" hidden="1">
      <c r="A50" s="141">
        <v>17</v>
      </c>
      <c r="B50" s="157" t="s">
        <v>224</v>
      </c>
      <c r="C50" s="159"/>
      <c r="D50" s="159"/>
      <c r="E50" s="157">
        <v>0</v>
      </c>
      <c r="F50" s="161">
        <v>0</v>
      </c>
      <c r="G50" s="51"/>
      <c r="K50" s="32"/>
      <c r="L50" s="82"/>
      <c r="M50" s="82"/>
      <c r="N50" s="82"/>
      <c r="O50" s="82"/>
      <c r="P50" s="82"/>
      <c r="Q50" s="51"/>
    </row>
    <row r="51" spans="1:17" ht="12.75" hidden="1">
      <c r="A51" s="148">
        <v>18</v>
      </c>
      <c r="B51" s="162" t="s">
        <v>225</v>
      </c>
      <c r="C51" s="163"/>
      <c r="D51" s="164" t="s">
        <v>25</v>
      </c>
      <c r="E51" s="165">
        <v>0</v>
      </c>
      <c r="F51" s="166">
        <v>0</v>
      </c>
      <c r="G51" s="51"/>
      <c r="K51" s="32"/>
      <c r="L51" s="82"/>
      <c r="M51" s="82"/>
      <c r="N51" s="82"/>
      <c r="O51" s="82"/>
      <c r="P51" s="82"/>
      <c r="Q51" s="51"/>
    </row>
    <row r="52" spans="1:17" ht="12.75" hidden="1">
      <c r="A52" s="141">
        <v>19</v>
      </c>
      <c r="B52" s="157" t="s">
        <v>226</v>
      </c>
      <c r="C52" s="159"/>
      <c r="D52" s="159" t="s">
        <v>25</v>
      </c>
      <c r="E52" s="157">
        <v>0</v>
      </c>
      <c r="F52" s="161">
        <v>0</v>
      </c>
      <c r="G52" s="51"/>
      <c r="K52" s="32"/>
      <c r="L52" s="82"/>
      <c r="M52" s="82"/>
      <c r="N52" s="82"/>
      <c r="O52" s="82"/>
      <c r="P52" s="82"/>
      <c r="Q52" s="51"/>
    </row>
    <row r="53" spans="1:17" ht="12.75" hidden="1">
      <c r="A53" s="148">
        <v>20</v>
      </c>
      <c r="B53" s="162" t="s">
        <v>227</v>
      </c>
      <c r="C53" s="163"/>
      <c r="D53" s="164" t="s">
        <v>25</v>
      </c>
      <c r="E53" s="165">
        <v>0</v>
      </c>
      <c r="F53" s="166">
        <v>0</v>
      </c>
      <c r="G53" s="51"/>
      <c r="K53" s="32"/>
      <c r="L53" s="82"/>
      <c r="M53" s="82"/>
      <c r="N53" s="82"/>
      <c r="O53" s="82"/>
      <c r="P53" s="82"/>
      <c r="Q53" s="51"/>
    </row>
    <row r="54" spans="1:17" ht="12.75" hidden="1">
      <c r="A54" s="141">
        <v>21</v>
      </c>
      <c r="B54" s="157" t="s">
        <v>228</v>
      </c>
      <c r="C54" s="159"/>
      <c r="D54" s="159"/>
      <c r="E54" s="157">
        <v>0</v>
      </c>
      <c r="F54" s="161">
        <v>0</v>
      </c>
      <c r="G54" s="51"/>
      <c r="K54" s="32"/>
      <c r="L54" s="82"/>
      <c r="M54" s="82"/>
      <c r="N54" s="82"/>
      <c r="O54" s="82"/>
      <c r="P54" s="82"/>
      <c r="Q54" s="51"/>
    </row>
    <row r="55" spans="1:17" ht="12.75" hidden="1">
      <c r="A55" s="148">
        <v>22</v>
      </c>
      <c r="B55" s="162" t="s">
        <v>229</v>
      </c>
      <c r="C55" s="163"/>
      <c r="D55" s="164" t="s">
        <v>25</v>
      </c>
      <c r="E55" s="165">
        <v>0</v>
      </c>
      <c r="F55" s="166">
        <v>0</v>
      </c>
      <c r="G55" s="51"/>
      <c r="K55" s="32"/>
      <c r="L55" s="82"/>
      <c r="M55" s="82"/>
      <c r="N55" s="82"/>
      <c r="O55" s="82"/>
      <c r="P55" s="82"/>
      <c r="Q55" s="51"/>
    </row>
    <row r="56" spans="1:17" ht="12.75" hidden="1">
      <c r="A56" s="141">
        <v>23</v>
      </c>
      <c r="B56" s="157" t="s">
        <v>230</v>
      </c>
      <c r="C56" s="159"/>
      <c r="D56" s="159" t="s">
        <v>25</v>
      </c>
      <c r="E56" s="157">
        <v>0</v>
      </c>
      <c r="F56" s="161">
        <v>0</v>
      </c>
      <c r="G56" s="51"/>
      <c r="K56" s="32"/>
      <c r="L56" s="82"/>
      <c r="M56" s="82"/>
      <c r="N56" s="82"/>
      <c r="O56" s="82"/>
      <c r="P56" s="82"/>
      <c r="Q56" s="51"/>
    </row>
    <row r="57" spans="1:17" ht="12.75" hidden="1">
      <c r="A57" s="148">
        <v>24</v>
      </c>
      <c r="B57" s="162" t="s">
        <v>231</v>
      </c>
      <c r="C57" s="163"/>
      <c r="D57" s="164" t="s">
        <v>25</v>
      </c>
      <c r="E57" s="165">
        <v>0</v>
      </c>
      <c r="F57" s="166">
        <v>0</v>
      </c>
      <c r="G57" s="51"/>
      <c r="K57" s="32"/>
      <c r="L57" s="82"/>
      <c r="M57" s="82"/>
      <c r="N57" s="82"/>
      <c r="O57" s="82"/>
      <c r="P57" s="82"/>
      <c r="Q57" s="51"/>
    </row>
    <row r="58" spans="1:17" ht="13.5" hidden="1" thickBot="1">
      <c r="A58" s="129">
        <v>25</v>
      </c>
      <c r="B58" s="119" t="s">
        <v>232</v>
      </c>
      <c r="C58" s="120"/>
      <c r="D58" s="120"/>
      <c r="E58" s="119">
        <v>0</v>
      </c>
      <c r="F58" s="121">
        <v>0</v>
      </c>
      <c r="G58" s="51"/>
      <c r="K58" s="32"/>
      <c r="L58" s="82"/>
      <c r="M58" s="82"/>
      <c r="N58" s="82"/>
      <c r="O58" s="82"/>
      <c r="P58" s="82"/>
      <c r="Q58" s="51"/>
    </row>
    <row r="59" spans="1:17" ht="13.5" hidden="1" thickTop="1">
      <c r="A59" s="51"/>
      <c r="B59" s="32"/>
      <c r="C59" s="31"/>
      <c r="D59" s="31"/>
      <c r="E59" s="32"/>
      <c r="F59" s="32"/>
      <c r="G59" s="51"/>
      <c r="K59" s="32"/>
      <c r="L59" s="82"/>
      <c r="M59" s="82"/>
      <c r="N59" s="82"/>
      <c r="O59" s="82"/>
      <c r="P59" s="82"/>
      <c r="Q59" s="51"/>
    </row>
    <row r="60" spans="1:17" ht="13.5" hidden="1" thickBot="1">
      <c r="A60" s="51"/>
      <c r="B60" s="32"/>
      <c r="C60" s="31"/>
      <c r="D60" s="31"/>
      <c r="E60" s="32"/>
      <c r="F60" s="32"/>
      <c r="G60" s="51"/>
      <c r="K60" s="32"/>
      <c r="L60" s="82"/>
      <c r="M60" s="82"/>
      <c r="N60" s="82"/>
      <c r="O60" s="82"/>
      <c r="P60" s="82"/>
      <c r="Q60" s="51"/>
    </row>
    <row r="61" spans="1:17" ht="39" customHeight="1" hidden="1" thickBot="1" thickTop="1">
      <c r="A61" s="10" t="s">
        <v>182</v>
      </c>
      <c r="B61" s="26"/>
      <c r="C61" s="26"/>
      <c r="D61" s="79"/>
      <c r="E61" s="26"/>
      <c r="F61" s="80"/>
      <c r="G61" s="91"/>
      <c r="K61" s="32"/>
      <c r="L61" s="82"/>
      <c r="M61" s="82"/>
      <c r="N61" s="82"/>
      <c r="O61" s="82"/>
      <c r="P61" s="82"/>
      <c r="Q61" s="51"/>
    </row>
    <row r="62" spans="1:17" ht="32.25" hidden="1" thickBot="1">
      <c r="A62" s="205" t="s">
        <v>7</v>
      </c>
      <c r="B62" s="201" t="s">
        <v>23</v>
      </c>
      <c r="C62" s="206" t="s">
        <v>24</v>
      </c>
      <c r="D62" s="206" t="s">
        <v>2</v>
      </c>
      <c r="E62" s="200" t="s">
        <v>72</v>
      </c>
      <c r="F62" s="207" t="s">
        <v>6</v>
      </c>
      <c r="G62" s="34"/>
      <c r="K62" s="32"/>
      <c r="L62" s="82"/>
      <c r="M62" s="82"/>
      <c r="N62" s="82"/>
      <c r="O62" s="82"/>
      <c r="P62" s="82"/>
      <c r="Q62" s="51"/>
    </row>
    <row r="63" spans="1:17" ht="13.5" hidden="1" thickTop="1">
      <c r="A63" s="11"/>
      <c r="B63" s="75"/>
      <c r="C63" s="76"/>
      <c r="D63" s="74"/>
      <c r="E63" s="77"/>
      <c r="F63" s="78"/>
      <c r="G63" s="35"/>
      <c r="K63" s="32"/>
      <c r="L63" s="82"/>
      <c r="M63" s="82"/>
      <c r="N63" s="82"/>
      <c r="O63" s="82"/>
      <c r="P63" s="82"/>
      <c r="Q63" s="51"/>
    </row>
    <row r="64" spans="1:17" ht="12.75" hidden="1">
      <c r="A64" s="105" t="s">
        <v>8</v>
      </c>
      <c r="B64" s="114" t="s">
        <v>208</v>
      </c>
      <c r="C64" s="115"/>
      <c r="D64" s="116"/>
      <c r="E64" s="117">
        <v>0</v>
      </c>
      <c r="F64" s="118">
        <v>0</v>
      </c>
      <c r="G64" s="96"/>
      <c r="K64" s="51"/>
      <c r="L64" s="51"/>
      <c r="M64" s="51"/>
      <c r="N64" s="51"/>
      <c r="O64" s="51"/>
      <c r="P64" s="51"/>
      <c r="Q64" s="51"/>
    </row>
    <row r="65" spans="1:17" ht="12.75" hidden="1">
      <c r="A65" s="148" t="s">
        <v>9</v>
      </c>
      <c r="B65" s="162" t="s">
        <v>209</v>
      </c>
      <c r="C65" s="163"/>
      <c r="D65" s="164" t="s">
        <v>25</v>
      </c>
      <c r="E65" s="165">
        <v>0</v>
      </c>
      <c r="F65" s="166">
        <v>0</v>
      </c>
      <c r="G65" s="96"/>
      <c r="K65" s="51"/>
      <c r="L65" s="51"/>
      <c r="M65" s="51"/>
      <c r="N65" s="51"/>
      <c r="O65" s="51"/>
      <c r="P65" s="51"/>
      <c r="Q65" s="51"/>
    </row>
    <row r="66" spans="1:17" ht="12.75" hidden="1">
      <c r="A66" s="141" t="s">
        <v>10</v>
      </c>
      <c r="B66" s="157" t="s">
        <v>210</v>
      </c>
      <c r="C66" s="158"/>
      <c r="D66" s="159" t="s">
        <v>25</v>
      </c>
      <c r="E66" s="160">
        <v>0</v>
      </c>
      <c r="F66" s="161">
        <v>0</v>
      </c>
      <c r="G66" s="96"/>
      <c r="K66" s="51"/>
      <c r="L66" s="51"/>
      <c r="M66" s="51"/>
      <c r="N66" s="51"/>
      <c r="O66" s="51"/>
      <c r="P66" s="51"/>
      <c r="Q66" s="51"/>
    </row>
    <row r="67" spans="1:17" ht="12.75" hidden="1">
      <c r="A67" s="148" t="s">
        <v>11</v>
      </c>
      <c r="B67" s="162" t="s">
        <v>211</v>
      </c>
      <c r="C67" s="163"/>
      <c r="D67" s="164" t="s">
        <v>25</v>
      </c>
      <c r="E67" s="165">
        <v>0</v>
      </c>
      <c r="F67" s="166">
        <v>0</v>
      </c>
      <c r="G67" s="96"/>
      <c r="K67" s="51"/>
      <c r="L67" s="51"/>
      <c r="M67" s="51"/>
      <c r="N67" s="51"/>
      <c r="O67" s="51"/>
      <c r="P67" s="51"/>
      <c r="Q67" s="51"/>
    </row>
    <row r="68" spans="1:17" ht="12.75" hidden="1">
      <c r="A68" s="141" t="s">
        <v>12</v>
      </c>
      <c r="B68" s="157" t="s">
        <v>212</v>
      </c>
      <c r="C68" s="158"/>
      <c r="D68" s="159"/>
      <c r="E68" s="160">
        <v>0</v>
      </c>
      <c r="F68" s="161">
        <v>0</v>
      </c>
      <c r="G68" s="96"/>
      <c r="K68" s="51"/>
      <c r="L68" s="51"/>
      <c r="M68" s="51"/>
      <c r="N68" s="51"/>
      <c r="O68" s="51"/>
      <c r="P68" s="51"/>
      <c r="Q68" s="51"/>
    </row>
    <row r="69" spans="1:17" ht="12.75" hidden="1">
      <c r="A69" s="148" t="s">
        <v>13</v>
      </c>
      <c r="B69" s="162" t="s">
        <v>213</v>
      </c>
      <c r="C69" s="163"/>
      <c r="D69" s="164" t="s">
        <v>25</v>
      </c>
      <c r="E69" s="165">
        <v>0</v>
      </c>
      <c r="F69" s="166">
        <v>0</v>
      </c>
      <c r="G69" s="96"/>
      <c r="K69" s="51"/>
      <c r="L69" s="51"/>
      <c r="M69" s="31"/>
      <c r="N69" s="51"/>
      <c r="O69" s="51"/>
      <c r="P69" s="51"/>
      <c r="Q69" s="51"/>
    </row>
    <row r="70" spans="1:17" ht="12.75" hidden="1">
      <c r="A70" s="141">
        <v>7</v>
      </c>
      <c r="B70" s="157" t="s">
        <v>214</v>
      </c>
      <c r="C70" s="158"/>
      <c r="D70" s="159" t="s">
        <v>25</v>
      </c>
      <c r="E70" s="160">
        <v>0</v>
      </c>
      <c r="F70" s="161">
        <v>0</v>
      </c>
      <c r="G70" s="96"/>
      <c r="K70" s="51"/>
      <c r="L70" s="51"/>
      <c r="M70" s="51"/>
      <c r="N70" s="51"/>
      <c r="O70" s="51"/>
      <c r="P70" s="51"/>
      <c r="Q70" s="51"/>
    </row>
    <row r="71" spans="1:17" ht="12.75" hidden="1">
      <c r="A71" s="148">
        <v>8</v>
      </c>
      <c r="B71" s="162" t="s">
        <v>215</v>
      </c>
      <c r="C71" s="163"/>
      <c r="D71" s="164" t="s">
        <v>25</v>
      </c>
      <c r="E71" s="165">
        <v>0</v>
      </c>
      <c r="F71" s="166">
        <v>0</v>
      </c>
      <c r="G71" s="96"/>
      <c r="K71" s="32"/>
      <c r="L71" s="32"/>
      <c r="M71" s="32"/>
      <c r="N71" s="32"/>
      <c r="O71" s="32"/>
      <c r="P71" s="32"/>
      <c r="Q71" s="51"/>
    </row>
    <row r="72" spans="1:17" ht="12.75" hidden="1">
      <c r="A72" s="141">
        <v>9</v>
      </c>
      <c r="B72" s="157" t="s">
        <v>216</v>
      </c>
      <c r="C72" s="158"/>
      <c r="D72" s="159"/>
      <c r="E72" s="160">
        <v>0</v>
      </c>
      <c r="F72" s="161">
        <v>0</v>
      </c>
      <c r="G72" s="96"/>
      <c r="K72" s="51"/>
      <c r="L72" s="32"/>
      <c r="M72" s="51"/>
      <c r="N72" s="32"/>
      <c r="O72" s="32"/>
      <c r="P72" s="32"/>
      <c r="Q72" s="51"/>
    </row>
    <row r="73" spans="1:17" ht="12.75" hidden="1">
      <c r="A73" s="148">
        <v>10</v>
      </c>
      <c r="B73" s="162" t="s">
        <v>217</v>
      </c>
      <c r="C73" s="163"/>
      <c r="D73" s="164" t="s">
        <v>25</v>
      </c>
      <c r="E73" s="165">
        <v>0</v>
      </c>
      <c r="F73" s="166">
        <v>0</v>
      </c>
      <c r="G73" s="96"/>
      <c r="K73" s="7"/>
      <c r="L73" s="7"/>
      <c r="M73" s="7"/>
      <c r="N73" s="7"/>
      <c r="O73" s="7"/>
      <c r="P73" s="7"/>
      <c r="Q73" s="51"/>
    </row>
    <row r="74" spans="1:17" ht="12.75" hidden="1">
      <c r="A74" s="141">
        <v>11</v>
      </c>
      <c r="B74" s="157" t="s">
        <v>218</v>
      </c>
      <c r="C74" s="158"/>
      <c r="D74" s="159" t="s">
        <v>25</v>
      </c>
      <c r="E74" s="160">
        <v>0</v>
      </c>
      <c r="F74" s="161">
        <v>0</v>
      </c>
      <c r="G74" s="96"/>
      <c r="K74" s="32"/>
      <c r="L74" s="82"/>
      <c r="M74" s="82"/>
      <c r="N74" s="82"/>
      <c r="O74" s="82"/>
      <c r="P74" s="82"/>
      <c r="Q74" s="51"/>
    </row>
    <row r="75" spans="1:17" ht="12.75" hidden="1">
      <c r="A75" s="148">
        <v>12</v>
      </c>
      <c r="B75" s="162" t="s">
        <v>219</v>
      </c>
      <c r="C75" s="163"/>
      <c r="D75" s="164" t="s">
        <v>25</v>
      </c>
      <c r="E75" s="165">
        <v>0</v>
      </c>
      <c r="F75" s="166">
        <v>0</v>
      </c>
      <c r="G75" s="96"/>
      <c r="K75" s="32"/>
      <c r="L75" s="82"/>
      <c r="M75" s="82"/>
      <c r="N75" s="82"/>
      <c r="O75" s="82"/>
      <c r="P75" s="82"/>
      <c r="Q75" s="51"/>
    </row>
    <row r="76" spans="1:17" ht="12.75" hidden="1">
      <c r="A76" s="141">
        <v>13</v>
      </c>
      <c r="B76" s="157" t="s">
        <v>220</v>
      </c>
      <c r="C76" s="158"/>
      <c r="D76" s="159"/>
      <c r="E76" s="160">
        <v>0</v>
      </c>
      <c r="F76" s="161">
        <v>0</v>
      </c>
      <c r="G76" s="96"/>
      <c r="K76" s="32"/>
      <c r="L76" s="82"/>
      <c r="M76" s="82"/>
      <c r="N76" s="82"/>
      <c r="O76" s="82"/>
      <c r="P76" s="82"/>
      <c r="Q76" s="51"/>
    </row>
    <row r="77" spans="1:17" ht="12.75" hidden="1">
      <c r="A77" s="148">
        <v>14</v>
      </c>
      <c r="B77" s="162" t="s">
        <v>221</v>
      </c>
      <c r="C77" s="163"/>
      <c r="D77" s="164" t="s">
        <v>25</v>
      </c>
      <c r="E77" s="165">
        <v>0</v>
      </c>
      <c r="F77" s="166">
        <v>0</v>
      </c>
      <c r="G77" s="96"/>
      <c r="K77" s="32"/>
      <c r="L77" s="82"/>
      <c r="M77" s="82"/>
      <c r="N77" s="82"/>
      <c r="O77" s="82"/>
      <c r="P77" s="82"/>
      <c r="Q77" s="51"/>
    </row>
    <row r="78" spans="1:17" ht="12.75" hidden="1">
      <c r="A78" s="141">
        <v>15</v>
      </c>
      <c r="B78" s="157" t="s">
        <v>222</v>
      </c>
      <c r="C78" s="158"/>
      <c r="D78" s="159" t="s">
        <v>25</v>
      </c>
      <c r="E78" s="160">
        <v>0</v>
      </c>
      <c r="F78" s="161">
        <v>0</v>
      </c>
      <c r="G78" s="96"/>
      <c r="K78" s="32"/>
      <c r="L78" s="82"/>
      <c r="M78" s="82"/>
      <c r="N78" s="95"/>
      <c r="O78" s="82"/>
      <c r="P78" s="82"/>
      <c r="Q78" s="51"/>
    </row>
    <row r="79" spans="1:17" ht="12.75" hidden="1">
      <c r="A79" s="148">
        <v>16</v>
      </c>
      <c r="B79" s="162" t="s">
        <v>223</v>
      </c>
      <c r="C79" s="163"/>
      <c r="D79" s="164" t="s">
        <v>25</v>
      </c>
      <c r="E79" s="165">
        <v>0</v>
      </c>
      <c r="F79" s="166">
        <v>0</v>
      </c>
      <c r="G79" s="96"/>
      <c r="K79" s="32"/>
      <c r="L79" s="82"/>
      <c r="M79" s="82"/>
      <c r="N79" s="95"/>
      <c r="O79" s="82"/>
      <c r="P79" s="82"/>
      <c r="Q79" s="51"/>
    </row>
    <row r="80" spans="1:17" ht="12.75" hidden="1">
      <c r="A80" s="141">
        <v>17</v>
      </c>
      <c r="B80" s="157" t="s">
        <v>224</v>
      </c>
      <c r="C80" s="159"/>
      <c r="D80" s="159"/>
      <c r="E80" s="157">
        <v>0</v>
      </c>
      <c r="F80" s="161">
        <v>0</v>
      </c>
      <c r="G80" s="96"/>
      <c r="K80" s="32"/>
      <c r="L80" s="82"/>
      <c r="M80" s="82"/>
      <c r="N80" s="95"/>
      <c r="O80" s="82"/>
      <c r="P80" s="82"/>
      <c r="Q80" s="51"/>
    </row>
    <row r="81" spans="1:17" ht="12.75" hidden="1">
      <c r="A81" s="148">
        <v>18</v>
      </c>
      <c r="B81" s="162" t="s">
        <v>225</v>
      </c>
      <c r="C81" s="163"/>
      <c r="D81" s="164" t="s">
        <v>25</v>
      </c>
      <c r="E81" s="165">
        <v>0</v>
      </c>
      <c r="F81" s="166">
        <v>0</v>
      </c>
      <c r="G81" s="96"/>
      <c r="K81" s="32"/>
      <c r="L81" s="82"/>
      <c r="M81" s="82"/>
      <c r="N81" s="95"/>
      <c r="O81" s="82"/>
      <c r="P81" s="82"/>
      <c r="Q81" s="51"/>
    </row>
    <row r="82" spans="1:17" ht="12.75" hidden="1">
      <c r="A82" s="141">
        <v>19</v>
      </c>
      <c r="B82" s="157" t="s">
        <v>226</v>
      </c>
      <c r="C82" s="159"/>
      <c r="D82" s="159" t="s">
        <v>25</v>
      </c>
      <c r="E82" s="157">
        <v>0</v>
      </c>
      <c r="F82" s="161">
        <v>0</v>
      </c>
      <c r="G82" s="96"/>
      <c r="K82" s="32"/>
      <c r="L82" s="82"/>
      <c r="M82" s="82"/>
      <c r="N82" s="95"/>
      <c r="O82" s="82"/>
      <c r="P82" s="82"/>
      <c r="Q82" s="51"/>
    </row>
    <row r="83" spans="1:17" ht="12.75" hidden="1">
      <c r="A83" s="148">
        <v>20</v>
      </c>
      <c r="B83" s="162" t="s">
        <v>227</v>
      </c>
      <c r="C83" s="163"/>
      <c r="D83" s="164" t="s">
        <v>25</v>
      </c>
      <c r="E83" s="165">
        <v>0</v>
      </c>
      <c r="F83" s="166">
        <v>0</v>
      </c>
      <c r="G83" s="96"/>
      <c r="K83" s="32"/>
      <c r="L83" s="82"/>
      <c r="M83" s="82"/>
      <c r="N83" s="95"/>
      <c r="O83" s="82"/>
      <c r="P83" s="82"/>
      <c r="Q83" s="51"/>
    </row>
    <row r="84" spans="1:17" ht="12.75" hidden="1">
      <c r="A84" s="141">
        <v>21</v>
      </c>
      <c r="B84" s="157" t="s">
        <v>228</v>
      </c>
      <c r="C84" s="159"/>
      <c r="D84" s="159"/>
      <c r="E84" s="157">
        <v>0</v>
      </c>
      <c r="F84" s="161">
        <v>0</v>
      </c>
      <c r="G84" s="96"/>
      <c r="K84" s="32"/>
      <c r="L84" s="82"/>
      <c r="M84" s="82"/>
      <c r="N84" s="95"/>
      <c r="O84" s="82"/>
      <c r="P84" s="82"/>
      <c r="Q84" s="51"/>
    </row>
    <row r="85" spans="1:17" ht="12.75" hidden="1">
      <c r="A85" s="148">
        <v>22</v>
      </c>
      <c r="B85" s="162" t="s">
        <v>229</v>
      </c>
      <c r="C85" s="163"/>
      <c r="D85" s="164" t="s">
        <v>25</v>
      </c>
      <c r="E85" s="165">
        <v>0</v>
      </c>
      <c r="F85" s="166">
        <v>0</v>
      </c>
      <c r="G85" s="96"/>
      <c r="K85" s="32"/>
      <c r="L85" s="82"/>
      <c r="M85" s="82"/>
      <c r="N85" s="95"/>
      <c r="O85" s="82"/>
      <c r="P85" s="82"/>
      <c r="Q85" s="51"/>
    </row>
    <row r="86" spans="1:17" ht="12.75" hidden="1">
      <c r="A86" s="141">
        <v>23</v>
      </c>
      <c r="B86" s="157" t="s">
        <v>230</v>
      </c>
      <c r="C86" s="159"/>
      <c r="D86" s="159" t="s">
        <v>25</v>
      </c>
      <c r="E86" s="157">
        <v>0</v>
      </c>
      <c r="F86" s="161">
        <v>0</v>
      </c>
      <c r="G86" s="96"/>
      <c r="K86" s="32"/>
      <c r="L86" s="82"/>
      <c r="M86" s="82"/>
      <c r="N86" s="95"/>
      <c r="O86" s="82"/>
      <c r="P86" s="82"/>
      <c r="Q86" s="51"/>
    </row>
    <row r="87" spans="1:17" ht="12.75" hidden="1">
      <c r="A87" s="148">
        <v>24</v>
      </c>
      <c r="B87" s="162" t="s">
        <v>231</v>
      </c>
      <c r="C87" s="163"/>
      <c r="D87" s="164" t="s">
        <v>25</v>
      </c>
      <c r="E87" s="165">
        <v>0</v>
      </c>
      <c r="F87" s="166">
        <v>0</v>
      </c>
      <c r="G87" s="96"/>
      <c r="K87" s="32"/>
      <c r="L87" s="82"/>
      <c r="M87" s="82"/>
      <c r="N87" s="95"/>
      <c r="O87" s="82"/>
      <c r="P87" s="82"/>
      <c r="Q87" s="51"/>
    </row>
    <row r="88" spans="1:17" ht="13.5" hidden="1" thickBot="1">
      <c r="A88" s="129">
        <v>25</v>
      </c>
      <c r="B88" s="119" t="s">
        <v>232</v>
      </c>
      <c r="C88" s="120"/>
      <c r="D88" s="120"/>
      <c r="E88" s="119">
        <v>0</v>
      </c>
      <c r="F88" s="121">
        <v>0</v>
      </c>
      <c r="G88" s="96"/>
      <c r="K88" s="32"/>
      <c r="L88" s="82"/>
      <c r="M88" s="82"/>
      <c r="N88" s="95"/>
      <c r="O88" s="82"/>
      <c r="P88" s="82"/>
      <c r="Q88" s="51"/>
    </row>
    <row r="89" spans="1:17" ht="13.5" hidden="1" thickTop="1">
      <c r="A89" s="263"/>
      <c r="B89" s="266"/>
      <c r="C89" s="267"/>
      <c r="D89" s="267"/>
      <c r="E89" s="268"/>
      <c r="F89" s="268"/>
      <c r="G89" s="81"/>
      <c r="K89" s="32"/>
      <c r="L89" s="82"/>
      <c r="M89" s="82"/>
      <c r="N89" s="82"/>
      <c r="O89" s="82"/>
      <c r="P89" s="82"/>
      <c r="Q89" s="51"/>
    </row>
    <row r="90" spans="1:17" ht="13.5" hidden="1" thickBot="1">
      <c r="A90" s="263"/>
      <c r="B90" s="266"/>
      <c r="C90" s="269"/>
      <c r="D90" s="269"/>
      <c r="E90" s="266"/>
      <c r="F90" s="266"/>
      <c r="G90" s="51"/>
      <c r="K90" s="32"/>
      <c r="L90" s="82"/>
      <c r="M90" s="82"/>
      <c r="N90" s="82"/>
      <c r="O90" s="82"/>
      <c r="P90" s="82"/>
      <c r="Q90" s="51"/>
    </row>
    <row r="91" spans="1:17" ht="39" customHeight="1" thickBot="1" thickTop="1">
      <c r="A91" s="10" t="s">
        <v>264</v>
      </c>
      <c r="B91" s="26"/>
      <c r="C91" s="26"/>
      <c r="D91" s="79"/>
      <c r="E91" s="26"/>
      <c r="F91" s="80"/>
      <c r="G91" s="80"/>
      <c r="K91" s="32"/>
      <c r="L91" s="82"/>
      <c r="M91" s="82"/>
      <c r="N91" s="82"/>
      <c r="O91" s="82"/>
      <c r="P91" s="82"/>
      <c r="Q91" s="51"/>
    </row>
    <row r="92" spans="1:17" ht="33.75" customHeight="1" thickBot="1">
      <c r="A92" s="205" t="s">
        <v>7</v>
      </c>
      <c r="B92" s="201" t="s">
        <v>23</v>
      </c>
      <c r="C92" s="206" t="s">
        <v>24</v>
      </c>
      <c r="D92" s="206" t="s">
        <v>2</v>
      </c>
      <c r="E92" s="201" t="s">
        <v>6</v>
      </c>
      <c r="F92" s="207" t="s">
        <v>256</v>
      </c>
      <c r="G92" s="207" t="s">
        <v>252</v>
      </c>
      <c r="K92" s="32"/>
      <c r="L92" s="82"/>
      <c r="M92" s="82"/>
      <c r="N92" s="82"/>
      <c r="O92" s="82"/>
      <c r="P92" s="82"/>
      <c r="Q92" s="51"/>
    </row>
    <row r="93" spans="1:17" ht="13.5" thickTop="1">
      <c r="A93" s="11"/>
      <c r="B93" s="75"/>
      <c r="C93" s="76"/>
      <c r="D93" s="74"/>
      <c r="E93" s="77"/>
      <c r="F93" s="78"/>
      <c r="G93" s="78"/>
      <c r="K93" s="32"/>
      <c r="L93" s="82"/>
      <c r="M93" s="82"/>
      <c r="N93" s="82"/>
      <c r="O93" s="82"/>
      <c r="P93" s="82"/>
      <c r="Q93" s="51"/>
    </row>
    <row r="94" spans="1:17" ht="15.75">
      <c r="A94" s="320" t="s">
        <v>8</v>
      </c>
      <c r="B94" s="341" t="s">
        <v>295</v>
      </c>
      <c r="C94" s="342" t="s">
        <v>693</v>
      </c>
      <c r="D94" s="343" t="s">
        <v>692</v>
      </c>
      <c r="E94" s="344">
        <v>934</v>
      </c>
      <c r="F94" s="345">
        <v>0</v>
      </c>
      <c r="G94" s="345">
        <v>2</v>
      </c>
      <c r="K94" s="32"/>
      <c r="L94" s="82"/>
      <c r="M94" s="82"/>
      <c r="N94" s="82"/>
      <c r="O94" s="82"/>
      <c r="P94" s="82"/>
      <c r="Q94" s="51"/>
    </row>
    <row r="95" spans="1:17" ht="15.75">
      <c r="A95" s="325" t="s">
        <v>9</v>
      </c>
      <c r="B95" s="346" t="s">
        <v>296</v>
      </c>
      <c r="C95" s="347" t="s">
        <v>694</v>
      </c>
      <c r="D95" s="348" t="s">
        <v>692</v>
      </c>
      <c r="E95" s="349">
        <v>915</v>
      </c>
      <c r="F95" s="350">
        <v>0</v>
      </c>
      <c r="G95" s="350">
        <v>2</v>
      </c>
      <c r="K95" s="32"/>
      <c r="L95" s="82"/>
      <c r="M95" s="82"/>
      <c r="N95" s="82"/>
      <c r="O95" s="82"/>
      <c r="P95" s="82"/>
      <c r="Q95" s="51"/>
    </row>
    <row r="96" spans="1:17" ht="15.75">
      <c r="A96" s="330" t="s">
        <v>10</v>
      </c>
      <c r="B96" s="351" t="s">
        <v>307</v>
      </c>
      <c r="C96" s="352" t="s">
        <v>700</v>
      </c>
      <c r="D96" s="353" t="s">
        <v>699</v>
      </c>
      <c r="E96" s="354">
        <v>905</v>
      </c>
      <c r="F96" s="355">
        <v>0</v>
      </c>
      <c r="G96" s="355">
        <v>3</v>
      </c>
      <c r="K96" s="32"/>
      <c r="L96" s="82"/>
      <c r="M96" s="82"/>
      <c r="N96" s="82"/>
      <c r="O96" s="82"/>
      <c r="P96" s="82"/>
      <c r="Q96" s="51"/>
    </row>
    <row r="97" spans="1:17" ht="15.75">
      <c r="A97" s="325" t="s">
        <v>11</v>
      </c>
      <c r="B97" s="346" t="s">
        <v>308</v>
      </c>
      <c r="C97" s="347" t="s">
        <v>701</v>
      </c>
      <c r="D97" s="348" t="s">
        <v>699</v>
      </c>
      <c r="E97" s="349">
        <v>886</v>
      </c>
      <c r="F97" s="350">
        <v>0</v>
      </c>
      <c r="G97" s="350">
        <v>1</v>
      </c>
      <c r="K97" s="32"/>
      <c r="L97" s="82"/>
      <c r="M97" s="82"/>
      <c r="N97" s="82"/>
      <c r="O97" s="82"/>
      <c r="P97" s="82"/>
      <c r="Q97" s="51"/>
    </row>
    <row r="98" spans="1:17" ht="15.75">
      <c r="A98" s="330" t="s">
        <v>12</v>
      </c>
      <c r="B98" s="351" t="s">
        <v>297</v>
      </c>
      <c r="C98" s="352" t="s">
        <v>695</v>
      </c>
      <c r="D98" s="353" t="s">
        <v>692</v>
      </c>
      <c r="E98" s="354">
        <v>879</v>
      </c>
      <c r="F98" s="355">
        <v>0</v>
      </c>
      <c r="G98" s="355">
        <v>0</v>
      </c>
      <c r="K98" s="32"/>
      <c r="L98" s="82"/>
      <c r="M98" s="82"/>
      <c r="N98" s="82"/>
      <c r="O98" s="82"/>
      <c r="P98" s="82"/>
      <c r="Q98" s="51"/>
    </row>
    <row r="99" spans="1:17" ht="15.75">
      <c r="A99" s="325" t="s">
        <v>13</v>
      </c>
      <c r="B99" s="346" t="s">
        <v>284</v>
      </c>
      <c r="C99" s="347" t="s">
        <v>681</v>
      </c>
      <c r="D99" s="348" t="s">
        <v>679</v>
      </c>
      <c r="E99" s="349">
        <v>872</v>
      </c>
      <c r="F99" s="350">
        <v>0</v>
      </c>
      <c r="G99" s="350">
        <v>2</v>
      </c>
      <c r="K99" s="51"/>
      <c r="L99" s="51"/>
      <c r="M99" s="51"/>
      <c r="N99" s="51"/>
      <c r="O99" s="51"/>
      <c r="P99" s="51"/>
      <c r="Q99" s="51"/>
    </row>
    <row r="100" spans="1:17" ht="15.75">
      <c r="A100" s="330">
        <v>7</v>
      </c>
      <c r="B100" s="351" t="s">
        <v>267</v>
      </c>
      <c r="C100" s="352" t="s">
        <v>668</v>
      </c>
      <c r="D100" s="353" t="s">
        <v>667</v>
      </c>
      <c r="E100" s="354">
        <v>869</v>
      </c>
      <c r="F100" s="355">
        <v>0</v>
      </c>
      <c r="G100" s="355">
        <v>1</v>
      </c>
      <c r="K100" s="51"/>
      <c r="L100" s="51"/>
      <c r="M100" s="51"/>
      <c r="N100" s="51"/>
      <c r="O100" s="51"/>
      <c r="P100" s="51"/>
      <c r="Q100" s="51"/>
    </row>
    <row r="101" spans="1:17" ht="15.75">
      <c r="A101" s="325">
        <v>8</v>
      </c>
      <c r="B101" s="346" t="s">
        <v>268</v>
      </c>
      <c r="C101" s="347" t="s">
        <v>669</v>
      </c>
      <c r="D101" s="348" t="s">
        <v>667</v>
      </c>
      <c r="E101" s="349">
        <v>863</v>
      </c>
      <c r="F101" s="350">
        <v>0</v>
      </c>
      <c r="G101" s="350">
        <v>1</v>
      </c>
      <c r="K101" s="51"/>
      <c r="L101" s="51"/>
      <c r="M101" s="51"/>
      <c r="N101" s="51"/>
      <c r="O101" s="51"/>
      <c r="P101" s="51"/>
      <c r="Q101" s="51"/>
    </row>
    <row r="102" spans="1:17" ht="15.75">
      <c r="A102" s="330">
        <v>9</v>
      </c>
      <c r="B102" s="351" t="s">
        <v>269</v>
      </c>
      <c r="C102" s="352" t="s">
        <v>670</v>
      </c>
      <c r="D102" s="353" t="s">
        <v>667</v>
      </c>
      <c r="E102" s="354">
        <v>860</v>
      </c>
      <c r="F102" s="355">
        <v>0</v>
      </c>
      <c r="G102" s="355">
        <v>0</v>
      </c>
      <c r="K102" s="51"/>
      <c r="L102" s="51"/>
      <c r="M102" s="51"/>
      <c r="N102" s="51"/>
      <c r="O102" s="51"/>
      <c r="P102" s="51"/>
      <c r="Q102" s="51"/>
    </row>
    <row r="103" spans="1:17" ht="15.75">
      <c r="A103" s="325">
        <v>10</v>
      </c>
      <c r="B103" s="346" t="s">
        <v>309</v>
      </c>
      <c r="C103" s="347" t="s">
        <v>702</v>
      </c>
      <c r="D103" s="348" t="s">
        <v>699</v>
      </c>
      <c r="E103" s="349">
        <v>856</v>
      </c>
      <c r="F103" s="350">
        <v>0</v>
      </c>
      <c r="G103" s="350">
        <v>0</v>
      </c>
      <c r="K103" s="51"/>
      <c r="L103" s="51"/>
      <c r="M103" s="31"/>
      <c r="N103" s="51"/>
      <c r="O103" s="51"/>
      <c r="P103" s="51"/>
      <c r="Q103" s="51"/>
    </row>
    <row r="104" spans="1:17" ht="15.75">
      <c r="A104" s="330">
        <v>11</v>
      </c>
      <c r="B104" s="351" t="s">
        <v>285</v>
      </c>
      <c r="C104" s="352" t="s">
        <v>682</v>
      </c>
      <c r="D104" s="353" t="s">
        <v>679</v>
      </c>
      <c r="E104" s="354">
        <v>847</v>
      </c>
      <c r="F104" s="355">
        <v>0</v>
      </c>
      <c r="G104" s="355">
        <v>1</v>
      </c>
      <c r="K104" s="51"/>
      <c r="L104" s="51"/>
      <c r="M104" s="51"/>
      <c r="N104" s="51"/>
      <c r="O104" s="51"/>
      <c r="P104" s="51"/>
      <c r="Q104" s="51"/>
    </row>
    <row r="105" spans="1:17" ht="15.75">
      <c r="A105" s="325">
        <v>12</v>
      </c>
      <c r="B105" s="346" t="s">
        <v>278</v>
      </c>
      <c r="C105" s="347" t="s">
        <v>677</v>
      </c>
      <c r="D105" s="348" t="s">
        <v>673</v>
      </c>
      <c r="E105" s="349">
        <v>847</v>
      </c>
      <c r="F105" s="350">
        <v>0</v>
      </c>
      <c r="G105" s="350">
        <v>1</v>
      </c>
      <c r="K105" s="32"/>
      <c r="L105" s="32"/>
      <c r="M105" s="32"/>
      <c r="N105" s="32"/>
      <c r="O105" s="32"/>
      <c r="P105" s="32"/>
      <c r="Q105" s="51"/>
    </row>
    <row r="106" spans="1:17" ht="15.75">
      <c r="A106" s="330">
        <v>13</v>
      </c>
      <c r="B106" s="351" t="s">
        <v>303</v>
      </c>
      <c r="C106" s="352" t="s">
        <v>698</v>
      </c>
      <c r="D106" s="353" t="s">
        <v>692</v>
      </c>
      <c r="E106" s="354">
        <v>841</v>
      </c>
      <c r="F106" s="355">
        <v>0</v>
      </c>
      <c r="G106" s="355">
        <v>0</v>
      </c>
      <c r="K106" s="51"/>
      <c r="L106" s="32"/>
      <c r="M106" s="51"/>
      <c r="N106" s="32"/>
      <c r="O106" s="32"/>
      <c r="P106" s="32"/>
      <c r="Q106" s="51"/>
    </row>
    <row r="107" spans="1:17" ht="15.75">
      <c r="A107" s="325">
        <v>14</v>
      </c>
      <c r="B107" s="346" t="s">
        <v>298</v>
      </c>
      <c r="C107" s="347" t="s">
        <v>696</v>
      </c>
      <c r="D107" s="348" t="s">
        <v>692</v>
      </c>
      <c r="E107" s="349">
        <v>839</v>
      </c>
      <c r="F107" s="350">
        <v>0</v>
      </c>
      <c r="G107" s="350">
        <v>0</v>
      </c>
      <c r="K107" s="7"/>
      <c r="L107" s="7"/>
      <c r="M107" s="7"/>
      <c r="N107" s="7"/>
      <c r="O107" s="7"/>
      <c r="P107" s="7"/>
      <c r="Q107" s="51"/>
    </row>
    <row r="108" spans="1:17" ht="15.75">
      <c r="A108" s="330">
        <v>15</v>
      </c>
      <c r="B108" s="351" t="s">
        <v>310</v>
      </c>
      <c r="C108" s="352" t="s">
        <v>703</v>
      </c>
      <c r="D108" s="353" t="s">
        <v>699</v>
      </c>
      <c r="E108" s="354">
        <v>837</v>
      </c>
      <c r="F108" s="355">
        <v>0</v>
      </c>
      <c r="G108" s="355">
        <v>0</v>
      </c>
      <c r="K108" s="32"/>
      <c r="L108" s="82"/>
      <c r="M108" s="82"/>
      <c r="N108" s="82"/>
      <c r="O108" s="82"/>
      <c r="P108" s="82"/>
      <c r="Q108" s="51"/>
    </row>
    <row r="109" spans="1:17" ht="15.75">
      <c r="A109" s="325">
        <v>16</v>
      </c>
      <c r="B109" s="346" t="s">
        <v>291</v>
      </c>
      <c r="C109" s="347" t="s">
        <v>689</v>
      </c>
      <c r="D109" s="348" t="s">
        <v>688</v>
      </c>
      <c r="E109" s="349">
        <v>833</v>
      </c>
      <c r="F109" s="350">
        <v>0</v>
      </c>
      <c r="G109" s="350">
        <v>1</v>
      </c>
      <c r="K109" s="32"/>
      <c r="L109" s="82"/>
      <c r="M109" s="82"/>
      <c r="N109" s="82"/>
      <c r="O109" s="82"/>
      <c r="P109" s="82"/>
      <c r="Q109" s="51"/>
    </row>
    <row r="110" spans="1:17" ht="15.75">
      <c r="A110" s="330">
        <v>17</v>
      </c>
      <c r="B110" s="351" t="s">
        <v>293</v>
      </c>
      <c r="C110" s="353" t="s">
        <v>691</v>
      </c>
      <c r="D110" s="353" t="s">
        <v>688</v>
      </c>
      <c r="E110" s="351">
        <v>828</v>
      </c>
      <c r="F110" s="355">
        <v>0</v>
      </c>
      <c r="G110" s="355">
        <v>0</v>
      </c>
      <c r="K110" s="32"/>
      <c r="L110" s="82"/>
      <c r="M110" s="82"/>
      <c r="N110" s="82"/>
      <c r="O110" s="82"/>
      <c r="P110" s="82"/>
      <c r="Q110" s="51"/>
    </row>
    <row r="111" spans="1:17" ht="15.75">
      <c r="A111" s="325">
        <v>18</v>
      </c>
      <c r="B111" s="346" t="s">
        <v>279</v>
      </c>
      <c r="C111" s="347" t="s">
        <v>678</v>
      </c>
      <c r="D111" s="348" t="s">
        <v>673</v>
      </c>
      <c r="E111" s="349">
        <v>825</v>
      </c>
      <c r="F111" s="350">
        <v>0</v>
      </c>
      <c r="G111" s="350">
        <v>0</v>
      </c>
      <c r="K111" s="32"/>
      <c r="L111" s="82"/>
      <c r="M111" s="82"/>
      <c r="N111" s="82"/>
      <c r="O111" s="82"/>
      <c r="P111" s="82"/>
      <c r="Q111" s="51"/>
    </row>
    <row r="112" spans="1:17" ht="15.75">
      <c r="A112" s="330">
        <v>19</v>
      </c>
      <c r="B112" s="351" t="s">
        <v>283</v>
      </c>
      <c r="C112" s="353" t="s">
        <v>680</v>
      </c>
      <c r="D112" s="353" t="s">
        <v>679</v>
      </c>
      <c r="E112" s="351">
        <v>809</v>
      </c>
      <c r="F112" s="355">
        <v>0</v>
      </c>
      <c r="G112" s="355">
        <v>1</v>
      </c>
      <c r="K112" s="32"/>
      <c r="L112" s="82"/>
      <c r="M112" s="82"/>
      <c r="N112" s="82"/>
      <c r="O112" s="82"/>
      <c r="P112" s="82"/>
      <c r="Q112" s="51"/>
    </row>
    <row r="113" spans="1:17" ht="15.75">
      <c r="A113" s="325">
        <v>20</v>
      </c>
      <c r="B113" s="346" t="s">
        <v>286</v>
      </c>
      <c r="C113" s="347" t="s">
        <v>683</v>
      </c>
      <c r="D113" s="348" t="s">
        <v>679</v>
      </c>
      <c r="E113" s="349">
        <v>803</v>
      </c>
      <c r="F113" s="350">
        <v>0</v>
      </c>
      <c r="G113" s="350">
        <v>0</v>
      </c>
      <c r="K113" s="32"/>
      <c r="L113" s="82"/>
      <c r="M113" s="82"/>
      <c r="N113" s="82"/>
      <c r="O113" s="82"/>
      <c r="P113" s="82"/>
      <c r="Q113" s="51"/>
    </row>
    <row r="114" spans="1:17" ht="15.75">
      <c r="A114" s="330">
        <v>21</v>
      </c>
      <c r="B114" s="351" t="s">
        <v>287</v>
      </c>
      <c r="C114" s="353" t="s">
        <v>685</v>
      </c>
      <c r="D114" s="353" t="s">
        <v>684</v>
      </c>
      <c r="E114" s="351">
        <v>801</v>
      </c>
      <c r="F114" s="355">
        <v>0</v>
      </c>
      <c r="G114" s="355">
        <v>0</v>
      </c>
      <c r="K114" s="32"/>
      <c r="L114" s="82"/>
      <c r="M114" s="82"/>
      <c r="N114" s="82"/>
      <c r="O114" s="82"/>
      <c r="P114" s="82"/>
      <c r="Q114" s="51"/>
    </row>
    <row r="115" spans="1:17" ht="15.75">
      <c r="A115" s="325">
        <v>22</v>
      </c>
      <c r="B115" s="346" t="s">
        <v>299</v>
      </c>
      <c r="C115" s="347" t="s">
        <v>697</v>
      </c>
      <c r="D115" s="348" t="s">
        <v>692</v>
      </c>
      <c r="E115" s="349">
        <v>796</v>
      </c>
      <c r="F115" s="350">
        <v>0</v>
      </c>
      <c r="G115" s="350">
        <v>0</v>
      </c>
      <c r="K115" s="32"/>
      <c r="L115" s="82"/>
      <c r="M115" s="82"/>
      <c r="N115" s="82"/>
      <c r="O115" s="82"/>
      <c r="P115" s="82"/>
      <c r="Q115" s="51"/>
    </row>
    <row r="116" spans="1:17" ht="15.75">
      <c r="A116" s="330">
        <v>23</v>
      </c>
      <c r="B116" s="351" t="s">
        <v>311</v>
      </c>
      <c r="C116" s="353" t="s">
        <v>705</v>
      </c>
      <c r="D116" s="353" t="s">
        <v>704</v>
      </c>
      <c r="E116" s="351">
        <v>793</v>
      </c>
      <c r="F116" s="355">
        <v>0</v>
      </c>
      <c r="G116" s="355">
        <v>1</v>
      </c>
      <c r="K116" s="32"/>
      <c r="L116" s="82"/>
      <c r="M116" s="82"/>
      <c r="N116" s="82"/>
      <c r="O116" s="82"/>
      <c r="P116" s="82"/>
      <c r="Q116" s="51"/>
    </row>
    <row r="117" spans="1:17" ht="15.75">
      <c r="A117" s="325">
        <v>24</v>
      </c>
      <c r="B117" s="346" t="s">
        <v>313</v>
      </c>
      <c r="C117" s="347" t="s">
        <v>707</v>
      </c>
      <c r="D117" s="348" t="s">
        <v>704</v>
      </c>
      <c r="E117" s="349">
        <v>793</v>
      </c>
      <c r="F117" s="350">
        <v>0</v>
      </c>
      <c r="G117" s="350">
        <v>0</v>
      </c>
      <c r="K117" s="32"/>
      <c r="L117" s="82"/>
      <c r="M117" s="82"/>
      <c r="N117" s="82"/>
      <c r="O117" s="82"/>
      <c r="P117" s="82"/>
      <c r="Q117" s="51"/>
    </row>
    <row r="118" spans="1:17" ht="16.5" thickBot="1">
      <c r="A118" s="337">
        <v>25</v>
      </c>
      <c r="B118" s="356" t="s">
        <v>312</v>
      </c>
      <c r="C118" s="357" t="s">
        <v>706</v>
      </c>
      <c r="D118" s="357" t="s">
        <v>704</v>
      </c>
      <c r="E118" s="356">
        <v>787</v>
      </c>
      <c r="F118" s="358">
        <v>0</v>
      </c>
      <c r="G118" s="358">
        <v>0</v>
      </c>
      <c r="K118" s="32"/>
      <c r="L118" s="82"/>
      <c r="M118" s="82"/>
      <c r="N118" s="82"/>
      <c r="O118" s="82"/>
      <c r="P118" s="82"/>
      <c r="Q118" s="51"/>
    </row>
    <row r="119" spans="1:17" ht="13.5" thickTop="1">
      <c r="A119" s="28"/>
      <c r="B119" s="90"/>
      <c r="C119" s="89"/>
      <c r="D119" s="90"/>
      <c r="E119" s="90"/>
      <c r="F119" s="50"/>
      <c r="G119" s="50"/>
      <c r="K119" s="32"/>
      <c r="L119" s="82"/>
      <c r="M119" s="82"/>
      <c r="N119" s="82"/>
      <c r="O119" s="82"/>
      <c r="P119" s="82"/>
      <c r="Q119" s="51"/>
    </row>
    <row r="120" spans="1:17" ht="12.75">
      <c r="A120" s="50"/>
      <c r="B120" s="28"/>
      <c r="C120" s="50"/>
      <c r="D120" s="50"/>
      <c r="E120" s="50"/>
      <c r="F120" s="50"/>
      <c r="G120" s="50"/>
      <c r="K120" s="32"/>
      <c r="L120" s="82"/>
      <c r="M120" s="82"/>
      <c r="N120" s="95"/>
      <c r="O120" s="82"/>
      <c r="P120" s="82"/>
      <c r="Q120" s="51"/>
    </row>
    <row r="121" spans="1:17" ht="12.75">
      <c r="A121" s="50"/>
      <c r="B121" s="28"/>
      <c r="C121" s="50"/>
      <c r="D121" s="50"/>
      <c r="E121" s="50"/>
      <c r="F121" s="50"/>
      <c r="G121" s="50"/>
      <c r="K121" s="32"/>
      <c r="L121" s="82"/>
      <c r="M121" s="82"/>
      <c r="N121" s="82"/>
      <c r="O121" s="82"/>
      <c r="P121" s="82"/>
      <c r="Q121" s="51"/>
    </row>
    <row r="122" spans="1:17" ht="12.75">
      <c r="A122" s="50"/>
      <c r="B122" s="28"/>
      <c r="C122" s="50"/>
      <c r="D122" s="50"/>
      <c r="E122" s="50"/>
      <c r="F122" s="50"/>
      <c r="G122" s="50"/>
      <c r="K122" s="32"/>
      <c r="L122" s="82"/>
      <c r="M122" s="82"/>
      <c r="N122" s="82"/>
      <c r="O122" s="82"/>
      <c r="P122" s="82"/>
      <c r="Q122" s="51"/>
    </row>
    <row r="123" spans="1:17" ht="12.75">
      <c r="A123" s="50"/>
      <c r="B123" s="28"/>
      <c r="C123" s="50"/>
      <c r="D123" s="50"/>
      <c r="E123" s="50"/>
      <c r="F123" s="50"/>
      <c r="G123" s="50"/>
      <c r="K123" s="32"/>
      <c r="L123" s="82"/>
      <c r="M123" s="82"/>
      <c r="N123" s="82"/>
      <c r="O123" s="82"/>
      <c r="P123" s="82"/>
      <c r="Q123" s="51"/>
    </row>
    <row r="124" spans="1:17" ht="12.75">
      <c r="A124" s="50"/>
      <c r="B124" s="28"/>
      <c r="C124" s="50"/>
      <c r="D124" s="50"/>
      <c r="E124" s="50"/>
      <c r="F124" s="50"/>
      <c r="G124" s="50"/>
      <c r="K124" s="32"/>
      <c r="L124" s="82"/>
      <c r="M124" s="82"/>
      <c r="N124" s="82"/>
      <c r="O124" s="82"/>
      <c r="P124" s="82"/>
      <c r="Q124" s="51"/>
    </row>
    <row r="125" spans="1:17" ht="12.75">
      <c r="A125" s="50"/>
      <c r="B125" s="28"/>
      <c r="C125" s="50"/>
      <c r="D125" s="50"/>
      <c r="E125" s="50"/>
      <c r="F125" s="50"/>
      <c r="G125" s="50"/>
      <c r="K125" s="32"/>
      <c r="L125" s="82"/>
      <c r="M125" s="82"/>
      <c r="N125" s="82"/>
      <c r="O125" s="82"/>
      <c r="P125" s="82"/>
      <c r="Q125" s="51"/>
    </row>
    <row r="126" spans="1:17" ht="12.75">
      <c r="A126" s="50"/>
      <c r="B126" s="28"/>
      <c r="C126" s="50"/>
      <c r="D126" s="50"/>
      <c r="E126" s="50"/>
      <c r="F126" s="50"/>
      <c r="G126" s="50"/>
      <c r="K126" s="32"/>
      <c r="L126" s="82"/>
      <c r="M126" s="82"/>
      <c r="N126" s="82"/>
      <c r="O126" s="82"/>
      <c r="P126" s="82"/>
      <c r="Q126" s="51"/>
    </row>
    <row r="127" spans="1:17" ht="12.75">
      <c r="A127" s="50"/>
      <c r="B127" s="28"/>
      <c r="C127" s="50"/>
      <c r="D127" s="50"/>
      <c r="E127" s="50"/>
      <c r="F127" s="50"/>
      <c r="G127" s="50"/>
      <c r="K127" s="32"/>
      <c r="L127" s="82"/>
      <c r="M127" s="82"/>
      <c r="N127" s="82"/>
      <c r="O127" s="82"/>
      <c r="P127" s="82"/>
      <c r="Q127" s="51"/>
    </row>
    <row r="128" spans="1:17" ht="12.75">
      <c r="A128" s="50"/>
      <c r="B128" s="28"/>
      <c r="C128" s="50"/>
      <c r="D128" s="50"/>
      <c r="E128" s="50"/>
      <c r="F128" s="50"/>
      <c r="G128" s="50"/>
      <c r="K128" s="32"/>
      <c r="L128" s="82"/>
      <c r="M128" s="82"/>
      <c r="N128" s="82"/>
      <c r="O128" s="82"/>
      <c r="P128" s="82"/>
      <c r="Q128" s="51"/>
    </row>
    <row r="129" spans="1:17" ht="12.75">
      <c r="A129" s="50"/>
      <c r="B129" s="28"/>
      <c r="C129" s="50"/>
      <c r="D129" s="50"/>
      <c r="E129" s="50"/>
      <c r="F129" s="50"/>
      <c r="G129" s="50"/>
      <c r="K129" s="32"/>
      <c r="L129" s="82"/>
      <c r="M129" s="82"/>
      <c r="N129" s="82"/>
      <c r="O129" s="82"/>
      <c r="P129" s="82"/>
      <c r="Q129" s="51"/>
    </row>
    <row r="130" spans="1:17" ht="12.75">
      <c r="A130" s="50"/>
      <c r="B130" s="28"/>
      <c r="C130" s="50"/>
      <c r="D130" s="50"/>
      <c r="E130" s="50"/>
      <c r="F130" s="50"/>
      <c r="G130" s="50"/>
      <c r="K130" s="32"/>
      <c r="L130" s="82"/>
      <c r="M130" s="82"/>
      <c r="N130" s="82"/>
      <c r="O130" s="82"/>
      <c r="P130" s="82"/>
      <c r="Q130" s="51"/>
    </row>
    <row r="131" spans="1:17" ht="12.75">
      <c r="A131" s="50"/>
      <c r="B131" s="28"/>
      <c r="C131" s="50"/>
      <c r="D131" s="50"/>
      <c r="E131" s="50"/>
      <c r="F131" s="50"/>
      <c r="G131" s="50"/>
      <c r="K131" s="32"/>
      <c r="L131" s="82"/>
      <c r="M131" s="82"/>
      <c r="N131" s="82"/>
      <c r="O131" s="82"/>
      <c r="P131" s="82"/>
      <c r="Q131" s="51"/>
    </row>
    <row r="132" spans="1:17" ht="12.75">
      <c r="A132" s="50"/>
      <c r="B132" s="28"/>
      <c r="C132" s="50"/>
      <c r="D132" s="50"/>
      <c r="E132" s="50"/>
      <c r="F132" s="50"/>
      <c r="G132" s="50"/>
      <c r="K132" s="32"/>
      <c r="L132" s="82"/>
      <c r="M132" s="82"/>
      <c r="N132" s="95"/>
      <c r="O132" s="82"/>
      <c r="P132" s="82"/>
      <c r="Q132" s="51"/>
    </row>
    <row r="133" spans="1:17" ht="12.75">
      <c r="A133" s="50"/>
      <c r="B133" s="28"/>
      <c r="C133" s="50"/>
      <c r="D133" s="50"/>
      <c r="E133" s="50"/>
      <c r="F133" s="50"/>
      <c r="G133" s="50"/>
      <c r="K133" s="51"/>
      <c r="L133" s="51"/>
      <c r="M133" s="51"/>
      <c r="N133" s="51"/>
      <c r="O133" s="51"/>
      <c r="P133" s="51"/>
      <c r="Q133" s="51"/>
    </row>
    <row r="134" spans="1:17" ht="12.75">
      <c r="A134" s="50"/>
      <c r="B134" s="28"/>
      <c r="C134" s="50"/>
      <c r="D134" s="50"/>
      <c r="E134" s="50"/>
      <c r="F134" s="50"/>
      <c r="G134" s="50"/>
      <c r="K134" s="51"/>
      <c r="L134" s="51"/>
      <c r="M134" s="51"/>
      <c r="N134" s="51"/>
      <c r="O134" s="51"/>
      <c r="P134" s="51"/>
      <c r="Q134" s="51"/>
    </row>
    <row r="135" spans="1:17" ht="12.75">
      <c r="A135" s="50"/>
      <c r="B135" s="28"/>
      <c r="C135" s="50"/>
      <c r="D135" s="50"/>
      <c r="E135" s="50"/>
      <c r="F135" s="50"/>
      <c r="G135" s="50"/>
      <c r="K135" s="51"/>
      <c r="L135" s="51"/>
      <c r="M135" s="51"/>
      <c r="N135" s="51"/>
      <c r="O135" s="51"/>
      <c r="P135" s="51"/>
      <c r="Q135" s="51"/>
    </row>
    <row r="136" spans="1:17" ht="12.75">
      <c r="A136" s="50"/>
      <c r="B136" s="28"/>
      <c r="C136" s="50"/>
      <c r="D136" s="50"/>
      <c r="E136" s="50"/>
      <c r="F136" s="50"/>
      <c r="G136" s="50"/>
      <c r="K136" s="51"/>
      <c r="L136" s="51"/>
      <c r="M136" s="51"/>
      <c r="N136" s="51"/>
      <c r="O136" s="51"/>
      <c r="P136" s="51"/>
      <c r="Q136" s="51"/>
    </row>
    <row r="137" spans="1:17" ht="12.75">
      <c r="A137" s="50"/>
      <c r="B137" s="28"/>
      <c r="C137" s="50"/>
      <c r="D137" s="50"/>
      <c r="E137" s="50"/>
      <c r="F137" s="50"/>
      <c r="G137" s="50"/>
      <c r="K137" s="51"/>
      <c r="L137" s="51"/>
      <c r="M137" s="51"/>
      <c r="N137" s="51"/>
      <c r="O137" s="51"/>
      <c r="P137" s="51"/>
      <c r="Q137" s="51"/>
    </row>
    <row r="138" spans="1:17" ht="12.75">
      <c r="A138" s="50"/>
      <c r="B138" s="28"/>
      <c r="C138" s="50"/>
      <c r="D138" s="50"/>
      <c r="E138" s="50"/>
      <c r="F138" s="50"/>
      <c r="G138" s="50"/>
      <c r="K138" s="51"/>
      <c r="L138" s="51"/>
      <c r="M138" s="51"/>
      <c r="N138" s="51"/>
      <c r="O138" s="51"/>
      <c r="P138" s="51"/>
      <c r="Q138" s="51"/>
    </row>
    <row r="139" spans="1:17" ht="12.75">
      <c r="A139" s="50"/>
      <c r="B139" s="28"/>
      <c r="C139" s="50"/>
      <c r="D139" s="50"/>
      <c r="E139" s="50"/>
      <c r="F139" s="50"/>
      <c r="G139" s="50"/>
      <c r="K139" s="51"/>
      <c r="L139" s="51"/>
      <c r="M139" s="51"/>
      <c r="N139" s="51"/>
      <c r="O139" s="51"/>
      <c r="P139" s="51"/>
      <c r="Q139" s="51"/>
    </row>
    <row r="140" spans="1:17" ht="12.75">
      <c r="A140" s="50"/>
      <c r="B140" s="28"/>
      <c r="C140" s="50"/>
      <c r="D140" s="50"/>
      <c r="E140" s="50"/>
      <c r="F140" s="50"/>
      <c r="G140" s="50"/>
      <c r="K140" s="51"/>
      <c r="L140" s="51"/>
      <c r="M140" s="51"/>
      <c r="N140" s="51"/>
      <c r="O140" s="51"/>
      <c r="P140" s="51"/>
      <c r="Q140" s="51"/>
    </row>
    <row r="141" spans="1:17" ht="12.75">
      <c r="A141" s="50"/>
      <c r="B141" s="28"/>
      <c r="C141" s="50"/>
      <c r="D141" s="50"/>
      <c r="E141" s="50"/>
      <c r="F141" s="50"/>
      <c r="G141" s="50"/>
      <c r="K141" s="51"/>
      <c r="L141" s="51"/>
      <c r="M141" s="51"/>
      <c r="N141" s="51"/>
      <c r="O141" s="51"/>
      <c r="P141" s="51"/>
      <c r="Q141" s="51"/>
    </row>
    <row r="142" spans="1:17" ht="12.75">
      <c r="A142" s="50"/>
      <c r="B142" s="28"/>
      <c r="C142" s="50"/>
      <c r="D142" s="50"/>
      <c r="E142" s="50"/>
      <c r="F142" s="50"/>
      <c r="G142" s="50"/>
      <c r="K142" s="51"/>
      <c r="L142" s="51"/>
      <c r="M142" s="51"/>
      <c r="N142" s="51"/>
      <c r="O142" s="51"/>
      <c r="P142" s="51"/>
      <c r="Q142" s="51"/>
    </row>
    <row r="143" spans="1:17" ht="12.75">
      <c r="A143" s="50"/>
      <c r="B143" s="28"/>
      <c r="C143" s="50"/>
      <c r="D143" s="50"/>
      <c r="E143" s="50"/>
      <c r="F143" s="50"/>
      <c r="G143" s="50"/>
      <c r="K143" s="51"/>
      <c r="L143" s="51"/>
      <c r="M143" s="51"/>
      <c r="N143" s="51"/>
      <c r="O143" s="51"/>
      <c r="P143" s="51"/>
      <c r="Q143" s="51"/>
    </row>
    <row r="144" spans="1:17" ht="12.75">
      <c r="A144" s="50"/>
      <c r="B144" s="28"/>
      <c r="C144" s="50"/>
      <c r="D144" s="50"/>
      <c r="E144" s="50"/>
      <c r="F144" s="50"/>
      <c r="G144" s="50"/>
      <c r="K144" s="51"/>
      <c r="L144" s="51"/>
      <c r="M144" s="51"/>
      <c r="N144" s="51"/>
      <c r="O144" s="51"/>
      <c r="P144" s="51"/>
      <c r="Q144" s="51"/>
    </row>
    <row r="145" spans="1:17" ht="12.75">
      <c r="A145" s="50"/>
      <c r="B145" s="28"/>
      <c r="C145" s="50"/>
      <c r="D145" s="50"/>
      <c r="E145" s="50"/>
      <c r="F145" s="50"/>
      <c r="G145" s="50"/>
      <c r="K145" s="51"/>
      <c r="L145" s="51"/>
      <c r="M145" s="51"/>
      <c r="N145" s="51"/>
      <c r="O145" s="51"/>
      <c r="P145" s="51"/>
      <c r="Q145" s="51"/>
    </row>
    <row r="146" spans="1:17" ht="12.75">
      <c r="A146" s="50"/>
      <c r="B146" s="28"/>
      <c r="C146" s="50"/>
      <c r="D146" s="50"/>
      <c r="E146" s="50"/>
      <c r="F146" s="50"/>
      <c r="G146" s="50"/>
      <c r="K146" s="51"/>
      <c r="L146" s="51"/>
      <c r="M146" s="51"/>
      <c r="N146" s="51"/>
      <c r="O146" s="51"/>
      <c r="P146" s="51"/>
      <c r="Q146" s="51"/>
    </row>
    <row r="147" spans="1:17" ht="12.75">
      <c r="A147" s="50"/>
      <c r="B147" s="28"/>
      <c r="C147" s="50"/>
      <c r="D147" s="50"/>
      <c r="E147" s="50"/>
      <c r="F147" s="50"/>
      <c r="G147" s="50"/>
      <c r="K147" s="51"/>
      <c r="L147" s="51"/>
      <c r="M147" s="51"/>
      <c r="N147" s="51"/>
      <c r="O147" s="51"/>
      <c r="P147" s="51"/>
      <c r="Q147" s="51"/>
    </row>
    <row r="148" spans="1:17" ht="12.75">
      <c r="A148" s="50"/>
      <c r="B148" s="28"/>
      <c r="C148" s="50"/>
      <c r="D148" s="50"/>
      <c r="E148" s="50"/>
      <c r="F148" s="50"/>
      <c r="G148" s="50"/>
      <c r="K148" s="51"/>
      <c r="L148" s="51"/>
      <c r="M148" s="51"/>
      <c r="N148" s="51"/>
      <c r="O148" s="51"/>
      <c r="P148" s="51"/>
      <c r="Q148" s="51"/>
    </row>
    <row r="149" spans="1:17" ht="12.75">
      <c r="A149" s="50"/>
      <c r="B149" s="28"/>
      <c r="C149" s="50"/>
      <c r="D149" s="50"/>
      <c r="E149" s="50"/>
      <c r="F149" s="50"/>
      <c r="G149" s="50"/>
      <c r="K149" s="51"/>
      <c r="L149" s="51"/>
      <c r="M149" s="51"/>
      <c r="N149" s="51"/>
      <c r="O149" s="51"/>
      <c r="P149" s="51"/>
      <c r="Q149" s="51"/>
    </row>
    <row r="150" spans="1:17" ht="12.75">
      <c r="A150" s="50"/>
      <c r="B150" s="28"/>
      <c r="C150" s="50"/>
      <c r="D150" s="50"/>
      <c r="E150" s="50"/>
      <c r="F150" s="50"/>
      <c r="G150" s="50"/>
      <c r="K150" s="51"/>
      <c r="L150" s="51"/>
      <c r="M150" s="51"/>
      <c r="N150" s="51"/>
      <c r="O150" s="51"/>
      <c r="P150" s="51"/>
      <c r="Q150" s="51"/>
    </row>
    <row r="151" spans="1:17" ht="12.75">
      <c r="A151" s="50"/>
      <c r="B151" s="28"/>
      <c r="C151" s="50"/>
      <c r="D151" s="50"/>
      <c r="E151" s="50"/>
      <c r="F151" s="50"/>
      <c r="G151" s="50"/>
      <c r="K151" s="51"/>
      <c r="L151" s="51"/>
      <c r="M151" s="51"/>
      <c r="N151" s="51"/>
      <c r="O151" s="51"/>
      <c r="P151" s="51"/>
      <c r="Q151" s="51"/>
    </row>
    <row r="152" spans="1:17" ht="12.75">
      <c r="A152" s="50"/>
      <c r="B152" s="28"/>
      <c r="C152" s="50"/>
      <c r="D152" s="50"/>
      <c r="E152" s="50"/>
      <c r="F152" s="50"/>
      <c r="G152" s="50"/>
      <c r="K152" s="51"/>
      <c r="L152" s="51"/>
      <c r="M152" s="51"/>
      <c r="N152" s="51"/>
      <c r="O152" s="51"/>
      <c r="P152" s="51"/>
      <c r="Q152" s="51"/>
    </row>
    <row r="153" spans="1:7" ht="12.75">
      <c r="A153" s="50"/>
      <c r="B153" s="28"/>
      <c r="C153" s="50"/>
      <c r="D153" s="50"/>
      <c r="E153" s="50"/>
      <c r="F153" s="50"/>
      <c r="G153" s="50"/>
    </row>
    <row r="154" spans="1:7" ht="12.75">
      <c r="A154" s="50"/>
      <c r="B154" s="28"/>
      <c r="C154" s="50"/>
      <c r="D154" s="50"/>
      <c r="E154" s="50"/>
      <c r="F154" s="50"/>
      <c r="G154" s="50"/>
    </row>
    <row r="155" spans="1:7" ht="12.75">
      <c r="A155" s="50"/>
      <c r="B155" s="28"/>
      <c r="C155" s="50"/>
      <c r="D155" s="50"/>
      <c r="E155" s="50"/>
      <c r="F155" s="50"/>
      <c r="G155" s="50"/>
    </row>
    <row r="156" spans="1:7" ht="12.75">
      <c r="A156" s="50"/>
      <c r="B156" s="28"/>
      <c r="C156" s="50"/>
      <c r="D156" s="50"/>
      <c r="E156" s="50"/>
      <c r="F156" s="50"/>
      <c r="G156" s="50"/>
    </row>
    <row r="157" spans="1:7" ht="12.75">
      <c r="A157" s="50"/>
      <c r="B157" s="28"/>
      <c r="C157" s="50"/>
      <c r="D157" s="50"/>
      <c r="E157" s="50"/>
      <c r="F157" s="50"/>
      <c r="G157" s="50"/>
    </row>
    <row r="158" spans="1:7" ht="12.75">
      <c r="A158" s="50"/>
      <c r="B158" s="28"/>
      <c r="C158" s="50"/>
      <c r="D158" s="50"/>
      <c r="E158" s="50"/>
      <c r="F158" s="50"/>
      <c r="G158" s="50"/>
    </row>
    <row r="159" spans="1:7" ht="12.75">
      <c r="A159" s="50"/>
      <c r="B159" s="28"/>
      <c r="C159" s="50"/>
      <c r="D159" s="50"/>
      <c r="E159" s="50"/>
      <c r="F159" s="50"/>
      <c r="G159" s="50"/>
    </row>
    <row r="160" spans="1:7" ht="12.75">
      <c r="A160" s="50"/>
      <c r="B160" s="28"/>
      <c r="C160" s="50"/>
      <c r="D160" s="50"/>
      <c r="E160" s="50"/>
      <c r="F160" s="50"/>
      <c r="G160" s="50"/>
    </row>
    <row r="161" spans="1:7" ht="12.75">
      <c r="A161" s="50"/>
      <c r="B161" s="28"/>
      <c r="C161" s="50"/>
      <c r="D161" s="50"/>
      <c r="E161" s="50"/>
      <c r="F161" s="50"/>
      <c r="G161" s="50"/>
    </row>
    <row r="162" spans="1:7" ht="12.75">
      <c r="A162" s="50"/>
      <c r="B162" s="28"/>
      <c r="C162" s="50"/>
      <c r="D162" s="50"/>
      <c r="E162" s="50"/>
      <c r="F162" s="50"/>
      <c r="G162" s="50"/>
    </row>
    <row r="163" spans="1:7" ht="12.75">
      <c r="A163" s="50"/>
      <c r="B163" s="28"/>
      <c r="C163" s="50"/>
      <c r="D163" s="50"/>
      <c r="E163" s="50"/>
      <c r="F163" s="50"/>
      <c r="G163" s="50"/>
    </row>
    <row r="164" spans="1:7" ht="12.75">
      <c r="A164" s="50"/>
      <c r="B164" s="28"/>
      <c r="C164" s="50"/>
      <c r="D164" s="50"/>
      <c r="E164" s="50"/>
      <c r="F164" s="50"/>
      <c r="G164" s="50"/>
    </row>
    <row r="165" spans="1:7" ht="12.75">
      <c r="A165" s="50"/>
      <c r="B165" s="28"/>
      <c r="C165" s="50"/>
      <c r="D165" s="50"/>
      <c r="E165" s="50"/>
      <c r="F165" s="50"/>
      <c r="G165" s="50"/>
    </row>
    <row r="166" spans="1:7" ht="12.75">
      <c r="A166" s="50"/>
      <c r="B166" s="28"/>
      <c r="C166" s="50"/>
      <c r="D166" s="50"/>
      <c r="E166" s="50"/>
      <c r="F166" s="50"/>
      <c r="G166" s="50"/>
    </row>
    <row r="167" spans="1:7" ht="12.75">
      <c r="A167" s="50"/>
      <c r="B167" s="28"/>
      <c r="C167" s="50"/>
      <c r="D167" s="50"/>
      <c r="E167" s="50"/>
      <c r="F167" s="50"/>
      <c r="G167" s="50"/>
    </row>
    <row r="168" spans="1:7" ht="12.75">
      <c r="A168" s="50"/>
      <c r="B168" s="28"/>
      <c r="C168" s="50"/>
      <c r="D168" s="50"/>
      <c r="E168" s="50"/>
      <c r="F168" s="50"/>
      <c r="G168" s="50"/>
    </row>
    <row r="169" spans="1:7" ht="12.75">
      <c r="A169" s="50"/>
      <c r="B169" s="28"/>
      <c r="C169" s="50"/>
      <c r="D169" s="50"/>
      <c r="E169" s="50"/>
      <c r="F169" s="50"/>
      <c r="G169" s="50"/>
    </row>
    <row r="170" spans="1:7" ht="12.75">
      <c r="A170" s="50"/>
      <c r="B170" s="28"/>
      <c r="C170" s="50"/>
      <c r="D170" s="50"/>
      <c r="E170" s="50"/>
      <c r="F170" s="50"/>
      <c r="G170" s="50"/>
    </row>
    <row r="171" spans="1:7" ht="12.75">
      <c r="A171" s="50"/>
      <c r="B171" s="28"/>
      <c r="C171" s="50"/>
      <c r="D171" s="50"/>
      <c r="E171" s="50"/>
      <c r="F171" s="50"/>
      <c r="G171" s="50"/>
    </row>
    <row r="172" spans="1:7" ht="12.75">
      <c r="A172" s="50"/>
      <c r="B172" s="28"/>
      <c r="C172" s="50"/>
      <c r="D172" s="50"/>
      <c r="E172" s="50"/>
      <c r="F172" s="50"/>
      <c r="G172" s="50"/>
    </row>
    <row r="173" spans="1:7" ht="12.75">
      <c r="A173" s="50"/>
      <c r="B173" s="28"/>
      <c r="C173" s="50"/>
      <c r="D173" s="50"/>
      <c r="E173" s="50"/>
      <c r="F173" s="50"/>
      <c r="G173" s="50"/>
    </row>
    <row r="174" spans="1:7" ht="12.75">
      <c r="A174" s="50"/>
      <c r="B174" s="28"/>
      <c r="C174" s="50"/>
      <c r="D174" s="50"/>
      <c r="E174" s="50"/>
      <c r="F174" s="50"/>
      <c r="G174" s="50"/>
    </row>
    <row r="175" spans="1:7" ht="12.75">
      <c r="A175" s="50"/>
      <c r="B175" s="28"/>
      <c r="C175" s="50"/>
      <c r="D175" s="50"/>
      <c r="E175" s="50"/>
      <c r="F175" s="50"/>
      <c r="G175" s="50"/>
    </row>
    <row r="176" spans="1:7" ht="12.75">
      <c r="A176" s="50"/>
      <c r="B176" s="28"/>
      <c r="C176" s="50"/>
      <c r="D176" s="50"/>
      <c r="E176" s="50"/>
      <c r="F176" s="50"/>
      <c r="G176" s="50"/>
    </row>
    <row r="177" spans="1:7" ht="12.75">
      <c r="A177" s="50"/>
      <c r="B177" s="28"/>
      <c r="C177" s="50"/>
      <c r="D177" s="50"/>
      <c r="E177" s="50"/>
      <c r="F177" s="50"/>
      <c r="G177" s="50"/>
    </row>
    <row r="178" spans="1:7" ht="12.75">
      <c r="A178" s="50"/>
      <c r="B178" s="28"/>
      <c r="C178" s="50"/>
      <c r="D178" s="50"/>
      <c r="E178" s="50"/>
      <c r="F178" s="50"/>
      <c r="G178" s="50"/>
    </row>
    <row r="179" spans="1:7" ht="12.75">
      <c r="A179" s="50"/>
      <c r="B179" s="28"/>
      <c r="C179" s="50"/>
      <c r="D179" s="50"/>
      <c r="E179" s="50"/>
      <c r="F179" s="50"/>
      <c r="G179" s="50"/>
    </row>
    <row r="180" spans="1:7" ht="12.75">
      <c r="A180" s="50"/>
      <c r="B180" s="28"/>
      <c r="C180" s="50"/>
      <c r="D180" s="50"/>
      <c r="E180" s="50"/>
      <c r="F180" s="50"/>
      <c r="G180" s="50"/>
    </row>
    <row r="181" spans="1:7" ht="12.75">
      <c r="A181" s="50"/>
      <c r="B181" s="28"/>
      <c r="C181" s="50"/>
      <c r="D181" s="50"/>
      <c r="E181" s="50"/>
      <c r="F181" s="50"/>
      <c r="G181" s="50"/>
    </row>
    <row r="182" spans="1:7" ht="12.75">
      <c r="A182" s="50"/>
      <c r="B182" s="28"/>
      <c r="C182" s="50"/>
      <c r="D182" s="50"/>
      <c r="E182" s="50"/>
      <c r="F182" s="50"/>
      <c r="G182" s="50"/>
    </row>
    <row r="183" spans="1:7" ht="12.75">
      <c r="A183" s="50"/>
      <c r="B183" s="28"/>
      <c r="C183" s="50"/>
      <c r="D183" s="50"/>
      <c r="E183" s="50"/>
      <c r="F183" s="50"/>
      <c r="G183" s="50"/>
    </row>
    <row r="184" spans="1:7" ht="12.75">
      <c r="A184" s="50"/>
      <c r="B184" s="28"/>
      <c r="C184" s="50"/>
      <c r="D184" s="50"/>
      <c r="E184" s="50"/>
      <c r="F184" s="50"/>
      <c r="G184" s="50"/>
    </row>
    <row r="185" spans="1:7" ht="12.75">
      <c r="A185" s="50"/>
      <c r="B185" s="28"/>
      <c r="C185" s="50"/>
      <c r="D185" s="50"/>
      <c r="E185" s="50"/>
      <c r="F185" s="50"/>
      <c r="G185" s="50"/>
    </row>
    <row r="186" spans="1:7" ht="12.75">
      <c r="A186" s="50"/>
      <c r="B186" s="28"/>
      <c r="C186" s="50"/>
      <c r="D186" s="50"/>
      <c r="E186" s="50"/>
      <c r="F186" s="50"/>
      <c r="G186" s="50"/>
    </row>
    <row r="187" spans="1:7" ht="12.75">
      <c r="A187" s="50"/>
      <c r="B187" s="28"/>
      <c r="C187" s="50"/>
      <c r="D187" s="50"/>
      <c r="E187" s="50"/>
      <c r="F187" s="50"/>
      <c r="G187" s="50"/>
    </row>
    <row r="188" spans="1:7" ht="12.75">
      <c r="A188" s="50"/>
      <c r="B188" s="28"/>
      <c r="C188" s="50"/>
      <c r="D188" s="50"/>
      <c r="E188" s="50"/>
      <c r="F188" s="50"/>
      <c r="G188" s="50"/>
    </row>
    <row r="189" spans="1:7" ht="12.75">
      <c r="A189" s="50"/>
      <c r="B189" s="28"/>
      <c r="C189" s="50"/>
      <c r="D189" s="50"/>
      <c r="E189" s="50"/>
      <c r="F189" s="50"/>
      <c r="G189" s="50"/>
    </row>
    <row r="190" spans="1:7" ht="12.75">
      <c r="A190" s="50"/>
      <c r="B190" s="28"/>
      <c r="C190" s="50"/>
      <c r="D190" s="50"/>
      <c r="E190" s="50"/>
      <c r="F190" s="50"/>
      <c r="G190" s="50"/>
    </row>
    <row r="191" spans="1:7" ht="12.75">
      <c r="A191" s="50"/>
      <c r="B191" s="28"/>
      <c r="C191" s="50"/>
      <c r="D191" s="50"/>
      <c r="E191" s="50"/>
      <c r="F191" s="50"/>
      <c r="G191" s="50"/>
    </row>
    <row r="192" spans="1:7" ht="12.75">
      <c r="A192" s="50"/>
      <c r="B192" s="28"/>
      <c r="C192" s="50"/>
      <c r="D192" s="50"/>
      <c r="E192" s="50"/>
      <c r="F192" s="50"/>
      <c r="G192" s="50"/>
    </row>
    <row r="193" spans="1:7" ht="12.75">
      <c r="A193" s="50"/>
      <c r="B193" s="28"/>
      <c r="C193" s="50"/>
      <c r="D193" s="50"/>
      <c r="E193" s="50"/>
      <c r="F193" s="50"/>
      <c r="G193" s="50"/>
    </row>
    <row r="194" spans="1:7" ht="12.75">
      <c r="A194" s="50"/>
      <c r="B194" s="28"/>
      <c r="C194" s="50"/>
      <c r="D194" s="50"/>
      <c r="E194" s="50"/>
      <c r="F194" s="50"/>
      <c r="G194" s="50"/>
    </row>
    <row r="195" spans="1:7" ht="12.75">
      <c r="A195" s="50"/>
      <c r="B195" s="28"/>
      <c r="C195" s="50"/>
      <c r="D195" s="50"/>
      <c r="E195" s="50"/>
      <c r="F195" s="50"/>
      <c r="G195" s="50"/>
    </row>
    <row r="196" spans="1:7" ht="12.75">
      <c r="A196" s="50"/>
      <c r="B196" s="28"/>
      <c r="C196" s="50"/>
      <c r="D196" s="50"/>
      <c r="E196" s="50"/>
      <c r="F196" s="50"/>
      <c r="G196" s="50"/>
    </row>
    <row r="197" spans="1:7" ht="12.75">
      <c r="A197" s="50"/>
      <c r="B197" s="28"/>
      <c r="C197" s="50"/>
      <c r="D197" s="50"/>
      <c r="E197" s="50"/>
      <c r="F197" s="50"/>
      <c r="G197" s="50"/>
    </row>
    <row r="198" spans="1:7" ht="12.75">
      <c r="A198" s="50"/>
      <c r="B198" s="28"/>
      <c r="C198" s="50"/>
      <c r="D198" s="50"/>
      <c r="E198" s="50"/>
      <c r="F198" s="50"/>
      <c r="G198" s="50"/>
    </row>
    <row r="199" spans="1:7" ht="12.75">
      <c r="A199" s="50"/>
      <c r="B199" s="28"/>
      <c r="C199" s="50"/>
      <c r="D199" s="50"/>
      <c r="E199" s="50"/>
      <c r="F199" s="50"/>
      <c r="G199" s="50"/>
    </row>
    <row r="200" spans="1:7" ht="12.75">
      <c r="A200" s="50"/>
      <c r="B200" s="28"/>
      <c r="C200" s="50"/>
      <c r="D200" s="50"/>
      <c r="E200" s="50"/>
      <c r="F200" s="50"/>
      <c r="G200" s="50"/>
    </row>
    <row r="201" spans="1:7" ht="12.75">
      <c r="A201" s="50"/>
      <c r="B201" s="28"/>
      <c r="C201" s="50"/>
      <c r="D201" s="50"/>
      <c r="E201" s="50"/>
      <c r="F201" s="50"/>
      <c r="G201" s="50"/>
    </row>
    <row r="202" spans="1:7" ht="12.75">
      <c r="A202" s="50"/>
      <c r="B202" s="28"/>
      <c r="C202" s="50"/>
      <c r="D202" s="50"/>
      <c r="E202" s="50"/>
      <c r="F202" s="50"/>
      <c r="G202" s="50"/>
    </row>
    <row r="203" spans="1:7" ht="12.75">
      <c r="A203" s="50"/>
      <c r="B203" s="28"/>
      <c r="C203" s="50"/>
      <c r="D203" s="50"/>
      <c r="E203" s="50"/>
      <c r="F203" s="50"/>
      <c r="G203" s="50"/>
    </row>
    <row r="204" spans="1:7" ht="12.75">
      <c r="A204" s="50"/>
      <c r="B204" s="28"/>
      <c r="C204" s="50"/>
      <c r="D204" s="50"/>
      <c r="E204" s="50"/>
      <c r="F204" s="50"/>
      <c r="G204" s="50"/>
    </row>
    <row r="205" spans="1:7" ht="12.75">
      <c r="A205" s="50"/>
      <c r="B205" s="28"/>
      <c r="C205" s="50"/>
      <c r="D205" s="50"/>
      <c r="E205" s="50"/>
      <c r="F205" s="50"/>
      <c r="G205" s="50"/>
    </row>
    <row r="206" spans="1:7" ht="12.75">
      <c r="A206" s="50"/>
      <c r="B206" s="28"/>
      <c r="C206" s="50"/>
      <c r="D206" s="50"/>
      <c r="E206" s="50"/>
      <c r="F206" s="50"/>
      <c r="G206" s="50"/>
    </row>
    <row r="207" spans="1:7" ht="12.75">
      <c r="A207" s="50"/>
      <c r="B207" s="28"/>
      <c r="C207" s="50"/>
      <c r="D207" s="50"/>
      <c r="E207" s="50"/>
      <c r="F207" s="50"/>
      <c r="G207" s="50"/>
    </row>
    <row r="208" spans="1:7" ht="12.75">
      <c r="A208" s="50"/>
      <c r="B208" s="28"/>
      <c r="C208" s="50"/>
      <c r="D208" s="50"/>
      <c r="E208" s="50"/>
      <c r="F208" s="50"/>
      <c r="G208" s="50"/>
    </row>
    <row r="209" spans="1:7" ht="12.75">
      <c r="A209" s="50"/>
      <c r="B209" s="28"/>
      <c r="C209" s="50"/>
      <c r="D209" s="50"/>
      <c r="E209" s="50"/>
      <c r="F209" s="50"/>
      <c r="G209" s="50"/>
    </row>
    <row r="210" spans="1:7" ht="12.75">
      <c r="A210" s="50"/>
      <c r="B210" s="28"/>
      <c r="C210" s="50"/>
      <c r="D210" s="50"/>
      <c r="E210" s="50"/>
      <c r="F210" s="50"/>
      <c r="G210" s="50"/>
    </row>
    <row r="211" spans="1:7" ht="12.75">
      <c r="A211" s="50"/>
      <c r="B211" s="28"/>
      <c r="C211" s="50"/>
      <c r="D211" s="50"/>
      <c r="E211" s="50"/>
      <c r="F211" s="50"/>
      <c r="G211" s="50"/>
    </row>
    <row r="212" spans="1:7" ht="12.75">
      <c r="A212" s="50"/>
      <c r="B212" s="28"/>
      <c r="C212" s="50"/>
      <c r="D212" s="50"/>
      <c r="E212" s="50"/>
      <c r="F212" s="50"/>
      <c r="G212" s="50"/>
    </row>
    <row r="213" spans="1:7" ht="12.75">
      <c r="A213" s="50"/>
      <c r="B213" s="28"/>
      <c r="C213" s="50"/>
      <c r="D213" s="50"/>
      <c r="E213" s="50"/>
      <c r="F213" s="50"/>
      <c r="G213" s="50"/>
    </row>
    <row r="214" spans="1:7" ht="12.75">
      <c r="A214" s="50"/>
      <c r="B214" s="28"/>
      <c r="C214" s="50"/>
      <c r="D214" s="50"/>
      <c r="E214" s="50"/>
      <c r="F214" s="50"/>
      <c r="G214" s="50"/>
    </row>
    <row r="215" spans="1:7" ht="12.75">
      <c r="A215" s="50"/>
      <c r="B215" s="28"/>
      <c r="C215" s="50"/>
      <c r="D215" s="50"/>
      <c r="E215" s="50"/>
      <c r="F215" s="50"/>
      <c r="G215" s="50"/>
    </row>
    <row r="216" spans="1:7" ht="12.75">
      <c r="A216" s="50"/>
      <c r="B216" s="28"/>
      <c r="C216" s="50"/>
      <c r="D216" s="50"/>
      <c r="E216" s="50"/>
      <c r="F216" s="50"/>
      <c r="G216" s="50"/>
    </row>
    <row r="217" spans="1:7" ht="12.75">
      <c r="A217" s="50"/>
      <c r="B217" s="28"/>
      <c r="C217" s="50"/>
      <c r="D217" s="50"/>
      <c r="E217" s="50"/>
      <c r="F217" s="50"/>
      <c r="G217" s="50"/>
    </row>
    <row r="218" spans="1:7" ht="12.75">
      <c r="A218" s="50"/>
      <c r="B218" s="28"/>
      <c r="C218" s="50"/>
      <c r="D218" s="50"/>
      <c r="E218" s="50"/>
      <c r="F218" s="50"/>
      <c r="G218" s="50"/>
    </row>
    <row r="219" spans="1:7" ht="12.75">
      <c r="A219" s="50"/>
      <c r="B219" s="28"/>
      <c r="C219" s="50"/>
      <c r="D219" s="50"/>
      <c r="E219" s="50"/>
      <c r="F219" s="50"/>
      <c r="G219" s="50"/>
    </row>
    <row r="220" spans="1:7" ht="12.75">
      <c r="A220" s="50"/>
      <c r="B220" s="28"/>
      <c r="C220" s="50"/>
      <c r="D220" s="50"/>
      <c r="E220" s="50"/>
      <c r="F220" s="50"/>
      <c r="G220" s="50"/>
    </row>
    <row r="221" spans="1:7" ht="12.75">
      <c r="A221" s="50"/>
      <c r="B221" s="28"/>
      <c r="C221" s="50"/>
      <c r="D221" s="50"/>
      <c r="E221" s="50"/>
      <c r="F221" s="50"/>
      <c r="G221" s="50"/>
    </row>
    <row r="222" spans="1:7" ht="12.75">
      <c r="A222" s="50"/>
      <c r="B222" s="28"/>
      <c r="C222" s="50"/>
      <c r="D222" s="50"/>
      <c r="E222" s="50"/>
      <c r="F222" s="50"/>
      <c r="G222" s="50"/>
    </row>
    <row r="223" spans="1:7" ht="12.75">
      <c r="A223" s="50"/>
      <c r="B223" s="28"/>
      <c r="C223" s="50"/>
      <c r="D223" s="50"/>
      <c r="E223" s="50"/>
      <c r="F223" s="50"/>
      <c r="G223" s="50"/>
    </row>
    <row r="224" spans="1:7" ht="12.75">
      <c r="A224" s="50"/>
      <c r="B224" s="28"/>
      <c r="C224" s="50"/>
      <c r="D224" s="50"/>
      <c r="E224" s="50"/>
      <c r="F224" s="50"/>
      <c r="G224" s="50"/>
    </row>
    <row r="225" spans="1:7" ht="12.75">
      <c r="A225" s="50"/>
      <c r="B225" s="28"/>
      <c r="C225" s="50"/>
      <c r="D225" s="50"/>
      <c r="E225" s="50"/>
      <c r="F225" s="50"/>
      <c r="G225" s="50"/>
    </row>
    <row r="226" spans="1:7" ht="12.75">
      <c r="A226" s="50"/>
      <c r="B226" s="28"/>
      <c r="C226" s="50"/>
      <c r="D226" s="50"/>
      <c r="E226" s="50"/>
      <c r="F226" s="50"/>
      <c r="G226" s="50"/>
    </row>
    <row r="227" spans="1:7" ht="12.75">
      <c r="A227" s="50"/>
      <c r="B227" s="28"/>
      <c r="C227" s="50"/>
      <c r="D227" s="50"/>
      <c r="E227" s="50"/>
      <c r="F227" s="50"/>
      <c r="G227" s="50"/>
    </row>
    <row r="228" spans="1:7" ht="12.75">
      <c r="A228" s="50"/>
      <c r="B228" s="28"/>
      <c r="C228" s="50"/>
      <c r="D228" s="50"/>
      <c r="E228" s="50"/>
      <c r="F228" s="50"/>
      <c r="G228" s="50"/>
    </row>
    <row r="229" spans="1:7" ht="12.75">
      <c r="A229" s="50"/>
      <c r="B229" s="28"/>
      <c r="C229" s="50"/>
      <c r="D229" s="50"/>
      <c r="E229" s="50"/>
      <c r="F229" s="50"/>
      <c r="G229" s="50"/>
    </row>
    <row r="230" spans="1:7" ht="12.75">
      <c r="A230" s="50"/>
      <c r="B230" s="28"/>
      <c r="C230" s="50"/>
      <c r="D230" s="50"/>
      <c r="E230" s="50"/>
      <c r="F230" s="50"/>
      <c r="G230" s="50"/>
    </row>
    <row r="231" spans="1:7" ht="12.75">
      <c r="A231" s="50"/>
      <c r="B231" s="28"/>
      <c r="C231" s="50"/>
      <c r="D231" s="50"/>
      <c r="E231" s="50"/>
      <c r="F231" s="50"/>
      <c r="G231" s="50"/>
    </row>
    <row r="232" spans="1:7" ht="12.75">
      <c r="A232" s="50"/>
      <c r="B232" s="28"/>
      <c r="C232" s="50"/>
      <c r="D232" s="50"/>
      <c r="E232" s="50"/>
      <c r="F232" s="50"/>
      <c r="G232" s="50"/>
    </row>
    <row r="233" spans="1:7" ht="12.75">
      <c r="A233" s="50"/>
      <c r="B233" s="28"/>
      <c r="C233" s="50"/>
      <c r="D233" s="50"/>
      <c r="E233" s="50"/>
      <c r="F233" s="50"/>
      <c r="G233" s="50"/>
    </row>
    <row r="234" spans="1:7" ht="12.75">
      <c r="A234" s="50"/>
      <c r="B234" s="28"/>
      <c r="C234" s="50"/>
      <c r="D234" s="50"/>
      <c r="E234" s="50"/>
      <c r="F234" s="50"/>
      <c r="G234" s="50"/>
    </row>
    <row r="235" spans="1:7" ht="12.75">
      <c r="A235" s="50"/>
      <c r="B235" s="28"/>
      <c r="C235" s="50"/>
      <c r="D235" s="50"/>
      <c r="E235" s="50"/>
      <c r="F235" s="50"/>
      <c r="G235" s="50"/>
    </row>
    <row r="236" spans="1:7" ht="12.75">
      <c r="A236" s="50"/>
      <c r="B236" s="28"/>
      <c r="C236" s="50"/>
      <c r="D236" s="50"/>
      <c r="E236" s="50"/>
      <c r="F236" s="50"/>
      <c r="G236" s="50"/>
    </row>
    <row r="237" spans="1:7" ht="12.75">
      <c r="A237" s="50"/>
      <c r="B237" s="28"/>
      <c r="C237" s="50"/>
      <c r="D237" s="50"/>
      <c r="E237" s="50"/>
      <c r="F237" s="50"/>
      <c r="G237" s="50"/>
    </row>
    <row r="238" spans="1:7" ht="12.75">
      <c r="A238" s="50"/>
      <c r="B238" s="28"/>
      <c r="C238" s="50"/>
      <c r="D238" s="50"/>
      <c r="E238" s="50"/>
      <c r="F238" s="50"/>
      <c r="G238" s="50"/>
    </row>
    <row r="239" spans="1:7" ht="12.75">
      <c r="A239" s="50"/>
      <c r="B239" s="28"/>
      <c r="C239" s="50"/>
      <c r="D239" s="50"/>
      <c r="E239" s="50"/>
      <c r="F239" s="50"/>
      <c r="G239" s="50"/>
    </row>
    <row r="240" spans="1:7" ht="12.75">
      <c r="A240" s="50"/>
      <c r="B240" s="28"/>
      <c r="C240" s="50"/>
      <c r="D240" s="50"/>
      <c r="E240" s="50"/>
      <c r="F240" s="50"/>
      <c r="G240" s="50"/>
    </row>
    <row r="241" spans="1:7" ht="12.75">
      <c r="A241" s="50"/>
      <c r="B241" s="28"/>
      <c r="C241" s="50"/>
      <c r="D241" s="50"/>
      <c r="E241" s="50"/>
      <c r="F241" s="50"/>
      <c r="G241" s="50"/>
    </row>
    <row r="242" spans="1:5" ht="12.75">
      <c r="A242" s="50"/>
      <c r="B242" s="28"/>
      <c r="C242" s="50"/>
      <c r="D242" s="50"/>
      <c r="E242" s="50"/>
    </row>
    <row r="243" spans="1:5" ht="12.75">
      <c r="A243" s="50"/>
      <c r="B243" s="28"/>
      <c r="C243" s="50"/>
      <c r="D243" s="50"/>
      <c r="E243" s="50"/>
    </row>
    <row r="244" spans="1:5" ht="12.75">
      <c r="A244" s="50"/>
      <c r="B244" s="28"/>
      <c r="C244" s="50"/>
      <c r="D244" s="50"/>
      <c r="E244" s="50"/>
    </row>
    <row r="245" spans="1:5" ht="12.75">
      <c r="A245" s="50"/>
      <c r="B245" s="28"/>
      <c r="C245" s="50"/>
      <c r="D245" s="50"/>
      <c r="E245" s="50"/>
    </row>
    <row r="246" spans="1:5" ht="12.75">
      <c r="A246" s="50"/>
      <c r="B246" s="28"/>
      <c r="C246" s="50"/>
      <c r="D246" s="50"/>
      <c r="E246" s="50"/>
    </row>
    <row r="247" spans="1:5" ht="12.75">
      <c r="A247" s="50"/>
      <c r="B247" s="28"/>
      <c r="C247" s="50"/>
      <c r="D247" s="50"/>
      <c r="E247" s="50"/>
    </row>
    <row r="248" spans="1:5" ht="12.75">
      <c r="A248" s="50"/>
      <c r="B248" s="28"/>
      <c r="C248" s="50"/>
      <c r="D248" s="50"/>
      <c r="E248" s="50"/>
    </row>
    <row r="249" spans="1:5" ht="12.75">
      <c r="A249" s="50"/>
      <c r="B249" s="28"/>
      <c r="C249" s="50"/>
      <c r="D249" s="50"/>
      <c r="E249" s="50"/>
    </row>
    <row r="250" spans="1:5" ht="12.75">
      <c r="A250" s="50"/>
      <c r="B250" s="28"/>
      <c r="C250" s="50"/>
      <c r="D250" s="50"/>
      <c r="E250" s="50"/>
    </row>
    <row r="251" spans="1:5" ht="12.75">
      <c r="A251" s="50"/>
      <c r="B251" s="28"/>
      <c r="C251" s="50"/>
      <c r="D251" s="50"/>
      <c r="E251" s="50"/>
    </row>
    <row r="252" spans="1:5" ht="12.75">
      <c r="A252" s="50"/>
      <c r="B252" s="28"/>
      <c r="C252" s="50"/>
      <c r="D252" s="50"/>
      <c r="E252" s="50"/>
    </row>
    <row r="253" spans="1:5" ht="12.75">
      <c r="A253" s="50"/>
      <c r="B253" s="28"/>
      <c r="C253" s="50"/>
      <c r="D253" s="50"/>
      <c r="E253" s="50"/>
    </row>
    <row r="254" spans="1:5" ht="12.75">
      <c r="A254" s="50"/>
      <c r="B254" s="28"/>
      <c r="C254" s="50"/>
      <c r="D254" s="50"/>
      <c r="E254" s="50"/>
    </row>
    <row r="255" spans="1:5" ht="12.75">
      <c r="A255" s="50"/>
      <c r="B255" s="28"/>
      <c r="C255" s="50"/>
      <c r="D255" s="50"/>
      <c r="E255" s="50"/>
    </row>
    <row r="256" spans="1:5" ht="12.75">
      <c r="A256" s="50"/>
      <c r="B256" s="28"/>
      <c r="C256" s="50"/>
      <c r="D256" s="50"/>
      <c r="E256" s="50"/>
    </row>
    <row r="257" spans="1:5" ht="12.75">
      <c r="A257" s="50"/>
      <c r="B257" s="28"/>
      <c r="C257" s="50"/>
      <c r="D257" s="50"/>
      <c r="E257" s="50"/>
    </row>
    <row r="258" spans="1:5" ht="12.75">
      <c r="A258" s="50"/>
      <c r="B258" s="28"/>
      <c r="C258" s="50"/>
      <c r="D258" s="50"/>
      <c r="E258" s="50"/>
    </row>
    <row r="259" spans="1:5" ht="12.75">
      <c r="A259" s="50"/>
      <c r="B259" s="28"/>
      <c r="C259" s="50"/>
      <c r="D259" s="50"/>
      <c r="E259" s="50"/>
    </row>
    <row r="260" spans="1:4" ht="12.75">
      <c r="A260" s="1"/>
      <c r="B260" s="93"/>
      <c r="C260" s="1"/>
      <c r="D260" s="1"/>
    </row>
    <row r="261" spans="1:4" ht="12.75">
      <c r="A261" s="1"/>
      <c r="B261" s="93"/>
      <c r="C261" s="1"/>
      <c r="D261" s="1"/>
    </row>
    <row r="262" spans="1:4" ht="12.75">
      <c r="A262" s="1"/>
      <c r="B262" s="93"/>
      <c r="C262" s="1"/>
      <c r="D262" s="1"/>
    </row>
    <row r="263" spans="1:4" ht="12.75">
      <c r="A263" s="1"/>
      <c r="B263" s="93"/>
      <c r="C263" s="1"/>
      <c r="D263" s="1"/>
    </row>
    <row r="264" spans="1:4" ht="12.75">
      <c r="A264" s="1"/>
      <c r="B264" s="93"/>
      <c r="C264" s="1"/>
      <c r="D264" s="1"/>
    </row>
    <row r="265" spans="1:4" ht="12.75">
      <c r="A265" s="1"/>
      <c r="B265" s="93"/>
      <c r="C265" s="1"/>
      <c r="D265" s="1"/>
    </row>
    <row r="266" spans="1:4" ht="12.75">
      <c r="A266" s="1"/>
      <c r="B266" s="93"/>
      <c r="C266" s="1"/>
      <c r="D266" s="1"/>
    </row>
    <row r="267" spans="1:4" ht="12.75">
      <c r="A267" s="1"/>
      <c r="B267" s="93"/>
      <c r="C267" s="1"/>
      <c r="D267" s="1"/>
    </row>
    <row r="268" spans="1:4" ht="12.75">
      <c r="A268" s="1"/>
      <c r="B268" s="93"/>
      <c r="C268" s="1"/>
      <c r="D268" s="1"/>
    </row>
    <row r="269" spans="1:4" ht="12.75">
      <c r="A269" s="1"/>
      <c r="B269" s="93"/>
      <c r="C269" s="1"/>
      <c r="D269" s="1"/>
    </row>
    <row r="270" spans="1:4" ht="12.75">
      <c r="A270" s="1"/>
      <c r="B270" s="93"/>
      <c r="C270" s="1"/>
      <c r="D270" s="1"/>
    </row>
    <row r="271" spans="1:4" ht="12.75">
      <c r="A271" s="1"/>
      <c r="B271" s="93"/>
      <c r="C271" s="1"/>
      <c r="D271" s="1"/>
    </row>
    <row r="272" spans="1:4" ht="12.75">
      <c r="A272" s="1"/>
      <c r="B272" s="93"/>
      <c r="C272" s="1"/>
      <c r="D272" s="1"/>
    </row>
    <row r="273" spans="1:4" ht="12.75">
      <c r="A273" s="1"/>
      <c r="B273" s="93"/>
      <c r="C273" s="1"/>
      <c r="D273" s="1"/>
    </row>
    <row r="274" spans="1:4" ht="12.75">
      <c r="A274" s="1"/>
      <c r="B274" s="93"/>
      <c r="C274" s="1"/>
      <c r="D274" s="1"/>
    </row>
    <row r="275" spans="1:4" ht="12.75">
      <c r="A275" s="1"/>
      <c r="B275" s="93"/>
      <c r="C275" s="1"/>
      <c r="D275" s="1"/>
    </row>
    <row r="276" spans="1:4" ht="12.75">
      <c r="A276" s="1"/>
      <c r="B276" s="93"/>
      <c r="C276" s="1"/>
      <c r="D276" s="1"/>
    </row>
    <row r="277" spans="1:4" ht="12.75">
      <c r="A277" s="1"/>
      <c r="B277" s="93"/>
      <c r="C277" s="1"/>
      <c r="D277" s="1"/>
    </row>
    <row r="278" spans="1:4" ht="12.75">
      <c r="A278" s="1"/>
      <c r="B278" s="93"/>
      <c r="C278" s="1"/>
      <c r="D278" s="1"/>
    </row>
    <row r="279" spans="1:4" ht="12.75">
      <c r="A279" s="1"/>
      <c r="B279" s="93"/>
      <c r="C279" s="1"/>
      <c r="D279" s="1"/>
    </row>
    <row r="280" spans="1:4" ht="12.75">
      <c r="A280" s="1"/>
      <c r="B280" s="93"/>
      <c r="C280" s="1"/>
      <c r="D280" s="1"/>
    </row>
    <row r="281" spans="1:4" ht="12.75">
      <c r="A281" s="1"/>
      <c r="B281" s="93"/>
      <c r="C281" s="1"/>
      <c r="D281" s="1"/>
    </row>
    <row r="282" spans="1:4" ht="12.75">
      <c r="A282" s="1"/>
      <c r="B282" s="93"/>
      <c r="C282" s="1"/>
      <c r="D282" s="1"/>
    </row>
    <row r="283" spans="1:4" ht="12.75">
      <c r="A283" s="1"/>
      <c r="B283" s="93"/>
      <c r="C283" s="1"/>
      <c r="D283" s="1"/>
    </row>
    <row r="284" spans="1:4" ht="12.75">
      <c r="A284" s="1"/>
      <c r="B284" s="93"/>
      <c r="C284" s="1"/>
      <c r="D284" s="1"/>
    </row>
    <row r="285" spans="1:4" ht="12.75">
      <c r="A285" s="1"/>
      <c r="B285" s="93"/>
      <c r="C285" s="1"/>
      <c r="D285" s="1"/>
    </row>
    <row r="286" spans="1:4" ht="12.75">
      <c r="A286" s="1"/>
      <c r="B286" s="93"/>
      <c r="C286" s="1"/>
      <c r="D286" s="1"/>
    </row>
    <row r="287" spans="1:4" ht="12.75">
      <c r="A287" s="1"/>
      <c r="B287" s="93"/>
      <c r="C287" s="1"/>
      <c r="D287" s="1"/>
    </row>
    <row r="288" spans="1:4" ht="12.75">
      <c r="A288" s="1"/>
      <c r="B288" s="93"/>
      <c r="C288" s="1"/>
      <c r="D288" s="1"/>
    </row>
    <row r="289" spans="1:4" ht="12.75">
      <c r="A289" s="1"/>
      <c r="B289" s="93"/>
      <c r="C289" s="1"/>
      <c r="D289" s="1"/>
    </row>
    <row r="290" spans="1:4" ht="12.75">
      <c r="A290" s="1"/>
      <c r="B290" s="93"/>
      <c r="C290" s="1"/>
      <c r="D290" s="1"/>
    </row>
    <row r="291" spans="1:4" ht="12.75">
      <c r="A291" s="1"/>
      <c r="B291" s="93"/>
      <c r="C291" s="1"/>
      <c r="D291" s="1"/>
    </row>
    <row r="292" spans="1:4" ht="12.75">
      <c r="A292" s="1"/>
      <c r="B292" s="93"/>
      <c r="C292" s="1"/>
      <c r="D292" s="1"/>
    </row>
    <row r="293" spans="1:4" ht="12.75">
      <c r="A293" s="1"/>
      <c r="B293" s="93"/>
      <c r="C293" s="1"/>
      <c r="D293" s="1"/>
    </row>
    <row r="294" spans="1:4" ht="12.75">
      <c r="A294" s="1"/>
      <c r="B294" s="93"/>
      <c r="C294" s="1"/>
      <c r="D294" s="1"/>
    </row>
    <row r="295" spans="1:4" ht="12.75">
      <c r="A295" s="1"/>
      <c r="B295" s="93"/>
      <c r="C295" s="1"/>
      <c r="D295" s="1"/>
    </row>
    <row r="296" spans="1:4" ht="12.75">
      <c r="A296" s="1"/>
      <c r="B296" s="93"/>
      <c r="C296" s="1"/>
      <c r="D296" s="1"/>
    </row>
    <row r="297" spans="1:4" ht="12.75">
      <c r="A297" s="1"/>
      <c r="B297" s="93"/>
      <c r="C297" s="1"/>
      <c r="D297" s="1"/>
    </row>
    <row r="298" spans="1:4" ht="12.75">
      <c r="A298" s="1"/>
      <c r="B298" s="93"/>
      <c r="C298" s="1"/>
      <c r="D298" s="1"/>
    </row>
    <row r="299" spans="1:4" ht="12.75">
      <c r="A299" s="1"/>
      <c r="B299" s="93"/>
      <c r="C299" s="1"/>
      <c r="D299" s="1"/>
    </row>
    <row r="300" spans="1:4" ht="12.75">
      <c r="A300" s="1"/>
      <c r="B300" s="93"/>
      <c r="C300" s="1"/>
      <c r="D300" s="1"/>
    </row>
    <row r="301" spans="1:4" ht="12.75">
      <c r="A301" s="1"/>
      <c r="B301" s="93"/>
      <c r="C301" s="1"/>
      <c r="D301" s="1"/>
    </row>
    <row r="302" spans="1:4" ht="12.75">
      <c r="A302" s="1"/>
      <c r="B302" s="93"/>
      <c r="C302" s="1"/>
      <c r="D302" s="1"/>
    </row>
    <row r="303" spans="1:4" ht="12.75">
      <c r="A303" s="1"/>
      <c r="B303" s="93"/>
      <c r="C303" s="1"/>
      <c r="D303" s="1"/>
    </row>
    <row r="304" spans="1:4" ht="12.75">
      <c r="A304" s="1"/>
      <c r="B304" s="93"/>
      <c r="C304" s="1"/>
      <c r="D304" s="1"/>
    </row>
    <row r="305" spans="1:4" ht="12.75">
      <c r="A305" s="1"/>
      <c r="B305" s="93"/>
      <c r="C305" s="1"/>
      <c r="D305" s="1"/>
    </row>
    <row r="306" spans="1:4" ht="12.75">
      <c r="A306" s="1"/>
      <c r="B306" s="93"/>
      <c r="C306" s="1"/>
      <c r="D306" s="1"/>
    </row>
    <row r="307" spans="1:4" ht="12.75">
      <c r="A307" s="1"/>
      <c r="B307" s="93"/>
      <c r="C307" s="1"/>
      <c r="D307" s="1"/>
    </row>
    <row r="308" spans="1:4" ht="12.75">
      <c r="A308" s="1"/>
      <c r="B308" s="93"/>
      <c r="C308" s="1"/>
      <c r="D308" s="1"/>
    </row>
    <row r="309" spans="1:4" ht="12.75">
      <c r="A309" s="1"/>
      <c r="B309" s="93"/>
      <c r="C309" s="1"/>
      <c r="D309" s="1"/>
    </row>
    <row r="310" spans="1:4" ht="12.75">
      <c r="A310" s="1"/>
      <c r="B310" s="93"/>
      <c r="C310" s="1"/>
      <c r="D310" s="1"/>
    </row>
    <row r="311" spans="1:4" ht="12.75">
      <c r="A311" s="1"/>
      <c r="B311" s="93"/>
      <c r="C311" s="1"/>
      <c r="D311" s="1"/>
    </row>
    <row r="312" spans="1:4" ht="12.75">
      <c r="A312" s="1"/>
      <c r="B312" s="93"/>
      <c r="C312" s="1"/>
      <c r="D312" s="1"/>
    </row>
    <row r="313" spans="1:4" ht="12.75">
      <c r="A313" s="1"/>
      <c r="B313" s="93"/>
      <c r="C313" s="1"/>
      <c r="D313" s="1"/>
    </row>
    <row r="314" spans="1:4" ht="12.75">
      <c r="A314" s="1"/>
      <c r="B314" s="93"/>
      <c r="C314" s="1"/>
      <c r="D314" s="1"/>
    </row>
    <row r="315" spans="1:4" ht="12.75">
      <c r="A315" s="1"/>
      <c r="B315" s="93"/>
      <c r="C315" s="1"/>
      <c r="D315" s="1"/>
    </row>
    <row r="316" spans="1:4" ht="12.75">
      <c r="A316" s="1"/>
      <c r="B316" s="93"/>
      <c r="C316" s="1"/>
      <c r="D316" s="1"/>
    </row>
    <row r="317" spans="1:4" ht="12.75">
      <c r="A317" s="1"/>
      <c r="B317" s="93"/>
      <c r="C317" s="1"/>
      <c r="D317" s="1"/>
    </row>
    <row r="318" spans="1:4" ht="12.75">
      <c r="A318" s="1"/>
      <c r="B318" s="93"/>
      <c r="C318" s="1"/>
      <c r="D318" s="1"/>
    </row>
    <row r="319" spans="1:4" ht="12.75">
      <c r="A319" s="1"/>
      <c r="B319" s="93"/>
      <c r="C319" s="1"/>
      <c r="D319" s="1"/>
    </row>
    <row r="320" spans="1:4" ht="12.75">
      <c r="A320" s="1"/>
      <c r="B320" s="93"/>
      <c r="C320" s="1"/>
      <c r="D320" s="1"/>
    </row>
    <row r="321" spans="1:4" ht="12.75">
      <c r="A321" s="1"/>
      <c r="B321" s="93"/>
      <c r="C321" s="1"/>
      <c r="D321" s="1"/>
    </row>
    <row r="322" spans="1:4" ht="12.75">
      <c r="A322" s="1"/>
      <c r="B322" s="93"/>
      <c r="C322" s="1"/>
      <c r="D322" s="1"/>
    </row>
    <row r="323" spans="1:4" ht="12.75">
      <c r="A323" s="1"/>
      <c r="B323" s="93"/>
      <c r="C323" s="1"/>
      <c r="D323" s="1"/>
    </row>
    <row r="324" spans="1:4" ht="12.75">
      <c r="A324" s="1"/>
      <c r="B324" s="93"/>
      <c r="C324" s="1"/>
      <c r="D324" s="1"/>
    </row>
    <row r="325" spans="1:4" ht="12.75">
      <c r="A325" s="1"/>
      <c r="B325" s="93"/>
      <c r="C325" s="1"/>
      <c r="D325" s="1"/>
    </row>
    <row r="326" spans="1:4" ht="12.75">
      <c r="A326" s="1"/>
      <c r="B326" s="93"/>
      <c r="C326" s="1"/>
      <c r="D326" s="1"/>
    </row>
    <row r="327" spans="1:4" ht="12.75">
      <c r="A327" s="1"/>
      <c r="B327" s="93"/>
      <c r="C327" s="1"/>
      <c r="D327" s="1"/>
    </row>
    <row r="328" spans="1:4" ht="12.75">
      <c r="A328" s="1"/>
      <c r="B328" s="93"/>
      <c r="C328" s="1"/>
      <c r="D328" s="1"/>
    </row>
    <row r="329" spans="1:4" ht="12.75">
      <c r="A329" s="1"/>
      <c r="B329" s="93"/>
      <c r="C329" s="1"/>
      <c r="D329" s="1"/>
    </row>
    <row r="330" spans="1:4" ht="12.75">
      <c r="A330" s="1"/>
      <c r="B330" s="93"/>
      <c r="C330" s="1"/>
      <c r="D330" s="1"/>
    </row>
    <row r="331" spans="1:4" ht="12.75">
      <c r="A331" s="1"/>
      <c r="B331" s="93"/>
      <c r="C331" s="1"/>
      <c r="D331" s="1"/>
    </row>
    <row r="332" spans="1:4" ht="12.75">
      <c r="A332" s="1"/>
      <c r="B332" s="93"/>
      <c r="C332" s="1"/>
      <c r="D332" s="1"/>
    </row>
    <row r="333" spans="1:4" ht="12.75">
      <c r="A333" s="1"/>
      <c r="B333" s="93"/>
      <c r="C333" s="1"/>
      <c r="D333" s="1"/>
    </row>
    <row r="334" spans="1:4" ht="12.75">
      <c r="A334" s="1"/>
      <c r="B334" s="93"/>
      <c r="C334" s="1"/>
      <c r="D334" s="1"/>
    </row>
    <row r="335" spans="1:4" ht="12.75">
      <c r="A335" s="1"/>
      <c r="B335" s="93"/>
      <c r="C335" s="1"/>
      <c r="D335" s="1"/>
    </row>
    <row r="336" spans="1:4" ht="12.75">
      <c r="A336" s="1"/>
      <c r="B336" s="93"/>
      <c r="C336" s="1"/>
      <c r="D336" s="1"/>
    </row>
    <row r="337" spans="1:4" ht="12.75">
      <c r="A337" s="1"/>
      <c r="B337" s="93"/>
      <c r="C337" s="1"/>
      <c r="D337" s="1"/>
    </row>
    <row r="338" spans="1:4" ht="12.75">
      <c r="A338" s="1"/>
      <c r="B338" s="93"/>
      <c r="C338" s="1"/>
      <c r="D338" s="1"/>
    </row>
    <row r="339" spans="1:4" ht="12.75">
      <c r="A339" s="1"/>
      <c r="B339" s="93"/>
      <c r="C339" s="1"/>
      <c r="D339" s="1"/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Footer>&amp;L&amp;"Arial,Bold"&amp;12Junior Poultry Judging Contest&amp;R&amp;"Arial,Bold"&amp;12&amp;D</oddFooter>
  </headerFooter>
  <rowBreaks count="1" manualBreakCount="1">
    <brk id="88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S199"/>
  <sheetViews>
    <sheetView zoomScale="75" zoomScaleNormal="75" zoomScalePageLayoutView="0" workbookViewId="0" topLeftCell="T1">
      <selection activeCell="Z105" sqref="Z105:AD129"/>
    </sheetView>
  </sheetViews>
  <sheetFormatPr defaultColWidth="9.00390625" defaultRowHeight="12.75"/>
  <cols>
    <col min="1" max="1" width="9.00390625" style="13" customWidth="1"/>
    <col min="2" max="2" width="20.625" style="23" customWidth="1"/>
    <col min="3" max="3" width="20.625" style="13" customWidth="1"/>
    <col min="4" max="13" width="9.00390625" style="13" customWidth="1"/>
    <col min="14" max="19" width="8.625" style="13" customWidth="1"/>
    <col min="20" max="20" width="8.625" style="15" customWidth="1"/>
    <col min="21" max="22" width="8.625" style="16" customWidth="1"/>
    <col min="23" max="24" width="8.625" style="13" customWidth="1"/>
    <col min="25" max="26" width="9.375" style="13" customWidth="1"/>
    <col min="27" max="31" width="9.00390625" style="13" customWidth="1"/>
    <col min="32" max="32" width="9.125" style="13" customWidth="1"/>
    <col min="33" max="16384" width="9.00390625" style="13" customWidth="1"/>
  </cols>
  <sheetData>
    <row r="1" spans="2:43" ht="18">
      <c r="B1" s="20" t="s">
        <v>26</v>
      </c>
      <c r="C1" s="14" t="s">
        <v>26</v>
      </c>
      <c r="D1" s="14" t="s">
        <v>5</v>
      </c>
      <c r="E1" s="314" t="s">
        <v>176</v>
      </c>
      <c r="F1" s="14"/>
      <c r="G1" s="259" t="s">
        <v>254</v>
      </c>
      <c r="H1" s="316" t="s">
        <v>253</v>
      </c>
      <c r="I1" s="14" t="s">
        <v>26</v>
      </c>
      <c r="J1" s="259" t="s">
        <v>27</v>
      </c>
      <c r="L1" s="304" t="s">
        <v>26</v>
      </c>
      <c r="M1" s="304" t="s">
        <v>26</v>
      </c>
      <c r="N1" s="304" t="s">
        <v>176</v>
      </c>
      <c r="O1" s="305" t="s">
        <v>27</v>
      </c>
      <c r="P1" s="305" t="s">
        <v>26</v>
      </c>
      <c r="Q1" s="305"/>
      <c r="R1" s="303"/>
      <c r="S1" s="304" t="s">
        <v>26</v>
      </c>
      <c r="T1" s="304" t="s">
        <v>26</v>
      </c>
      <c r="U1" s="304" t="s">
        <v>71</v>
      </c>
      <c r="V1" s="305" t="s">
        <v>27</v>
      </c>
      <c r="W1" s="305" t="s">
        <v>26</v>
      </c>
      <c r="X1" s="16"/>
      <c r="Z1" s="14" t="s">
        <v>26</v>
      </c>
      <c r="AA1" s="14" t="s">
        <v>26</v>
      </c>
      <c r="AB1" s="14" t="s">
        <v>27</v>
      </c>
      <c r="AC1" s="16" t="s">
        <v>253</v>
      </c>
      <c r="AD1" s="16" t="s">
        <v>254</v>
      </c>
      <c r="AF1" s="303"/>
      <c r="AG1" s="304" t="s">
        <v>26</v>
      </c>
      <c r="AH1" s="304" t="s">
        <v>26</v>
      </c>
      <c r="AI1" s="304" t="s">
        <v>23</v>
      </c>
      <c r="AJ1" s="304" t="s">
        <v>27</v>
      </c>
      <c r="AK1" s="305" t="s">
        <v>26</v>
      </c>
      <c r="AL1" s="236"/>
      <c r="AN1" s="318" t="s">
        <v>5</v>
      </c>
      <c r="AO1" s="225" t="s">
        <v>253</v>
      </c>
      <c r="AP1" s="225" t="s">
        <v>254</v>
      </c>
      <c r="AQ1" s="225" t="s">
        <v>27</v>
      </c>
    </row>
    <row r="2" spans="2:43" ht="13.5" thickBot="1">
      <c r="B2" s="17" t="s">
        <v>28</v>
      </c>
      <c r="C2" s="17" t="s">
        <v>24</v>
      </c>
      <c r="D2" s="17" t="s">
        <v>29</v>
      </c>
      <c r="E2" s="315" t="s">
        <v>29</v>
      </c>
      <c r="F2" s="17"/>
      <c r="G2" s="260" t="s">
        <v>255</v>
      </c>
      <c r="H2" s="317" t="s">
        <v>29</v>
      </c>
      <c r="I2" s="17" t="s">
        <v>68</v>
      </c>
      <c r="J2" s="260" t="s">
        <v>29</v>
      </c>
      <c r="L2" s="306" t="s">
        <v>28</v>
      </c>
      <c r="M2" s="306" t="s">
        <v>24</v>
      </c>
      <c r="N2" s="306" t="s">
        <v>29</v>
      </c>
      <c r="O2" s="306" t="s">
        <v>29</v>
      </c>
      <c r="P2" s="307" t="s">
        <v>68</v>
      </c>
      <c r="Q2" s="312"/>
      <c r="R2" s="303"/>
      <c r="S2" s="306" t="s">
        <v>28</v>
      </c>
      <c r="T2" s="306" t="s">
        <v>24</v>
      </c>
      <c r="U2" s="306" t="s">
        <v>29</v>
      </c>
      <c r="V2" s="306" t="s">
        <v>29</v>
      </c>
      <c r="W2" s="307" t="s">
        <v>68</v>
      </c>
      <c r="X2" s="241"/>
      <c r="Z2" s="17" t="s">
        <v>28</v>
      </c>
      <c r="AA2" s="17" t="s">
        <v>24</v>
      </c>
      <c r="AB2" s="17" t="s">
        <v>29</v>
      </c>
      <c r="AC2" s="17" t="s">
        <v>29</v>
      </c>
      <c r="AD2" s="241" t="s">
        <v>255</v>
      </c>
      <c r="AE2" s="123"/>
      <c r="AF2" s="303"/>
      <c r="AG2" s="306" t="s">
        <v>28</v>
      </c>
      <c r="AH2" s="306" t="s">
        <v>24</v>
      </c>
      <c r="AI2" s="306" t="s">
        <v>29</v>
      </c>
      <c r="AJ2" s="306" t="s">
        <v>29</v>
      </c>
      <c r="AK2" s="307" t="s">
        <v>68</v>
      </c>
      <c r="AL2" s="240"/>
      <c r="AN2" s="318" t="s">
        <v>29</v>
      </c>
      <c r="AO2" s="225" t="s">
        <v>29</v>
      </c>
      <c r="AP2" s="225" t="s">
        <v>255</v>
      </c>
      <c r="AQ2" s="225" t="s">
        <v>29</v>
      </c>
    </row>
    <row r="3" spans="2:45" ht="12.75">
      <c r="B3" s="98"/>
      <c r="C3" s="18"/>
      <c r="D3" s="18"/>
      <c r="E3" s="18"/>
      <c r="F3" s="18"/>
      <c r="G3" s="18"/>
      <c r="I3" s="18"/>
      <c r="L3" s="308"/>
      <c r="M3" s="308"/>
      <c r="N3" s="308"/>
      <c r="O3" s="308"/>
      <c r="P3" s="303"/>
      <c r="Q3" s="303"/>
      <c r="R3" s="303"/>
      <c r="S3" s="308"/>
      <c r="T3" s="308"/>
      <c r="U3" s="308"/>
      <c r="V3" s="308"/>
      <c r="W3" s="303"/>
      <c r="Z3" s="18"/>
      <c r="AA3" s="18"/>
      <c r="AB3" s="18"/>
      <c r="AC3" s="18"/>
      <c r="AF3" s="303"/>
      <c r="AG3" s="308"/>
      <c r="AH3" s="308"/>
      <c r="AI3" s="308"/>
      <c r="AJ3" s="308"/>
      <c r="AK3" s="303"/>
      <c r="AL3" s="240"/>
      <c r="AN3" s="319"/>
      <c r="AO3" s="98"/>
      <c r="AP3" s="98"/>
      <c r="AQ3" s="98"/>
      <c r="AR3" s="23"/>
      <c r="AS3" s="23"/>
    </row>
    <row r="4" spans="1:43" ht="12.75">
      <c r="A4" s="23">
        <v>1</v>
      </c>
      <c r="B4" s="23" t="s">
        <v>69</v>
      </c>
      <c r="C4" s="23" t="str">
        <f>Scores!C10</f>
        <v>Clarke County 4-H</v>
      </c>
      <c r="D4" s="19">
        <f>SUM(Scores!F10:F12)</f>
        <v>250</v>
      </c>
      <c r="E4" s="19">
        <f>SUM(Scores!K10:K12)</f>
        <v>281</v>
      </c>
      <c r="F4" s="19"/>
      <c r="G4" s="19">
        <f>SUM(Scores!AG10:AG12)</f>
        <v>2</v>
      </c>
      <c r="H4" s="19">
        <f>SUM(Scores!Q10:Q12)</f>
        <v>0</v>
      </c>
      <c r="I4" s="19">
        <f>MAX(Scores!AI10:AI13)</f>
        <v>0</v>
      </c>
      <c r="J4" s="19">
        <f>SUM(Scores!AH10:AH12)+I4</f>
        <v>2592</v>
      </c>
      <c r="K4" s="23">
        <v>1</v>
      </c>
      <c r="L4" s="309" t="s">
        <v>69</v>
      </c>
      <c r="M4" s="310">
        <v>0</v>
      </c>
      <c r="N4" s="310">
        <v>0</v>
      </c>
      <c r="O4" s="310">
        <v>0</v>
      </c>
      <c r="P4" s="303">
        <v>0</v>
      </c>
      <c r="Q4" s="303"/>
      <c r="R4" s="309">
        <v>1</v>
      </c>
      <c r="S4" s="309" t="s">
        <v>69</v>
      </c>
      <c r="T4" s="310">
        <v>0</v>
      </c>
      <c r="U4" s="310">
        <v>0</v>
      </c>
      <c r="V4" s="310">
        <v>0</v>
      </c>
      <c r="W4" s="303">
        <v>0</v>
      </c>
      <c r="Y4" s="23">
        <v>8</v>
      </c>
      <c r="Z4" s="3" t="s">
        <v>82</v>
      </c>
      <c r="AA4" s="3" t="s">
        <v>692</v>
      </c>
      <c r="AB4" s="3">
        <v>2728</v>
      </c>
      <c r="AC4" s="3">
        <v>0</v>
      </c>
      <c r="AD4" s="3">
        <v>4</v>
      </c>
      <c r="AE4" s="3"/>
      <c r="AF4" s="309">
        <v>1</v>
      </c>
      <c r="AG4" s="309" t="s">
        <v>69</v>
      </c>
      <c r="AH4" s="310">
        <v>0</v>
      </c>
      <c r="AI4" s="310">
        <v>0</v>
      </c>
      <c r="AJ4" s="310">
        <v>0</v>
      </c>
      <c r="AK4" s="303">
        <v>0</v>
      </c>
      <c r="AL4" s="240"/>
      <c r="AM4" s="23"/>
      <c r="AN4" s="309">
        <v>0</v>
      </c>
      <c r="AO4" s="2">
        <v>0</v>
      </c>
      <c r="AP4" s="2">
        <v>2</v>
      </c>
      <c r="AQ4" s="2">
        <v>2592</v>
      </c>
    </row>
    <row r="5" spans="1:43" ht="12.75">
      <c r="A5" s="23">
        <f>A4+1</f>
        <v>2</v>
      </c>
      <c r="B5" s="23" t="s">
        <v>76</v>
      </c>
      <c r="C5" s="23" t="str">
        <f>Scores!C14</f>
        <v>Clarke County 4-H</v>
      </c>
      <c r="D5" s="19">
        <f>SUM(Scores!F14:F16)</f>
        <v>50</v>
      </c>
      <c r="E5" s="19">
        <f>SUM(Scores!K14:K16)</f>
        <v>94</v>
      </c>
      <c r="F5" s="19"/>
      <c r="G5" s="19">
        <f>SUM(Scores!AG14:AG16)</f>
        <v>0</v>
      </c>
      <c r="H5" s="19">
        <f>SUM(Scores!Q14:Q16)</f>
        <v>0</v>
      </c>
      <c r="I5" s="19">
        <f>MAX(Scores!AI14:AI17)</f>
        <v>0</v>
      </c>
      <c r="J5" s="19">
        <f>SUM(Scores!AH14:AH16)+I5</f>
        <v>764</v>
      </c>
      <c r="K5" s="23">
        <v>2</v>
      </c>
      <c r="L5" s="309" t="s">
        <v>76</v>
      </c>
      <c r="M5" s="310">
        <v>0</v>
      </c>
      <c r="N5" s="310">
        <v>0</v>
      </c>
      <c r="O5" s="310">
        <v>0</v>
      </c>
      <c r="P5" s="303">
        <v>0</v>
      </c>
      <c r="Q5" s="303"/>
      <c r="R5" s="309">
        <v>2</v>
      </c>
      <c r="S5" s="309" t="s">
        <v>76</v>
      </c>
      <c r="T5" s="310">
        <v>0</v>
      </c>
      <c r="U5" s="310">
        <v>0</v>
      </c>
      <c r="V5" s="310">
        <v>0</v>
      </c>
      <c r="W5" s="303">
        <v>0</v>
      </c>
      <c r="Y5" s="23">
        <v>11</v>
      </c>
      <c r="Z5" s="23" t="s">
        <v>85</v>
      </c>
      <c r="AA5" s="2" t="s">
        <v>699</v>
      </c>
      <c r="AB5" s="2">
        <v>2647</v>
      </c>
      <c r="AC5" s="2">
        <v>0</v>
      </c>
      <c r="AD5" s="13">
        <v>4</v>
      </c>
      <c r="AE5" s="3"/>
      <c r="AF5" s="309">
        <v>2</v>
      </c>
      <c r="AG5" s="310" t="s">
        <v>76</v>
      </c>
      <c r="AH5" s="310">
        <v>0</v>
      </c>
      <c r="AI5" s="310">
        <v>0</v>
      </c>
      <c r="AJ5" s="310">
        <v>0</v>
      </c>
      <c r="AK5" s="310">
        <v>0</v>
      </c>
      <c r="AL5" s="240"/>
      <c r="AM5" s="23"/>
      <c r="AN5" s="309">
        <v>0</v>
      </c>
      <c r="AO5" s="2">
        <v>0</v>
      </c>
      <c r="AP5" s="2">
        <v>0</v>
      </c>
      <c r="AQ5" s="2">
        <v>764</v>
      </c>
    </row>
    <row r="6" spans="1:43" ht="12.75">
      <c r="A6" s="23">
        <f aca="true" t="shared" si="0" ref="A6:A69">A5+1</f>
        <v>3</v>
      </c>
      <c r="B6" s="23" t="s">
        <v>77</v>
      </c>
      <c r="C6" s="23" t="str">
        <f>Scores!C18</f>
        <v>Culpeper Town &amp; Country Critters 4-H Club</v>
      </c>
      <c r="D6" s="19">
        <f>SUM(Scores!F18:F20)</f>
        <v>150</v>
      </c>
      <c r="E6" s="19">
        <f>SUM(Scores!K18:K20)</f>
        <v>258</v>
      </c>
      <c r="F6" s="19"/>
      <c r="G6" s="19">
        <f>SUM(Scores!AG18:AG20)</f>
        <v>1</v>
      </c>
      <c r="H6" s="19">
        <f>SUM(Scores!Q18:Q20)</f>
        <v>0</v>
      </c>
      <c r="I6" s="19">
        <f>MAX(Scores!AI18:AI21)</f>
        <v>0</v>
      </c>
      <c r="J6" s="19">
        <f>SUM(Scores!AH18:AH20)+I6</f>
        <v>2240</v>
      </c>
      <c r="K6" s="23">
        <v>3</v>
      </c>
      <c r="L6" s="309" t="s">
        <v>77</v>
      </c>
      <c r="M6" s="310">
        <v>0</v>
      </c>
      <c r="N6" s="310">
        <v>0</v>
      </c>
      <c r="O6" s="310">
        <v>0</v>
      </c>
      <c r="P6" s="303">
        <v>0</v>
      </c>
      <c r="Q6" s="303"/>
      <c r="R6" s="309">
        <v>3</v>
      </c>
      <c r="S6" s="309" t="s">
        <v>77</v>
      </c>
      <c r="T6" s="310">
        <v>0</v>
      </c>
      <c r="U6" s="310">
        <v>0</v>
      </c>
      <c r="V6" s="310">
        <v>0</v>
      </c>
      <c r="W6" s="303">
        <v>0</v>
      </c>
      <c r="Y6" s="23">
        <v>1</v>
      </c>
      <c r="Z6" s="23" t="s">
        <v>69</v>
      </c>
      <c r="AA6" s="2" t="s">
        <v>667</v>
      </c>
      <c r="AB6" s="2">
        <v>2592</v>
      </c>
      <c r="AC6" s="2">
        <v>0</v>
      </c>
      <c r="AD6" s="13">
        <v>2</v>
      </c>
      <c r="AE6" s="3"/>
      <c r="AF6" s="309">
        <v>3</v>
      </c>
      <c r="AG6" s="309" t="s">
        <v>77</v>
      </c>
      <c r="AH6" s="310">
        <v>0</v>
      </c>
      <c r="AI6" s="310">
        <v>0</v>
      </c>
      <c r="AJ6" s="310">
        <v>0</v>
      </c>
      <c r="AK6" s="303">
        <v>0</v>
      </c>
      <c r="AL6" s="240"/>
      <c r="AM6" s="23"/>
      <c r="AN6" s="309">
        <v>0</v>
      </c>
      <c r="AO6" s="2">
        <v>0</v>
      </c>
      <c r="AP6" s="2">
        <v>2</v>
      </c>
      <c r="AQ6" s="2">
        <v>2401</v>
      </c>
    </row>
    <row r="7" spans="1:43" ht="12.75">
      <c r="A7" s="23">
        <f t="shared" si="0"/>
        <v>4</v>
      </c>
      <c r="B7" s="23" t="s">
        <v>78</v>
      </c>
      <c r="C7" s="23" t="str">
        <f>Scores!C22</f>
        <v>Culpeper Town &amp; Country Critters 4-H Club</v>
      </c>
      <c r="D7" s="19">
        <f>SUM(Scores!F22:F24)</f>
        <v>60</v>
      </c>
      <c r="E7" s="19">
        <f>SUM(Scores!K22:K24)</f>
        <v>94</v>
      </c>
      <c r="F7" s="19"/>
      <c r="G7" s="19">
        <f>SUM(Scores!AG22:AG24)</f>
        <v>0</v>
      </c>
      <c r="H7" s="19">
        <f>SUM(Scores!Q22:Q24)</f>
        <v>0</v>
      </c>
      <c r="I7" s="19">
        <f>MAX(Scores!AI22:AI25)</f>
        <v>0</v>
      </c>
      <c r="J7" s="19">
        <f>SUM(Scores!AH22:AH24)+I7</f>
        <v>825</v>
      </c>
      <c r="K7" s="23">
        <v>4</v>
      </c>
      <c r="L7" s="309" t="s">
        <v>78</v>
      </c>
      <c r="M7" s="310">
        <v>0</v>
      </c>
      <c r="N7" s="310">
        <v>0</v>
      </c>
      <c r="O7" s="310">
        <v>0</v>
      </c>
      <c r="P7" s="303">
        <v>0</v>
      </c>
      <c r="Q7" s="303"/>
      <c r="R7" s="309">
        <v>4</v>
      </c>
      <c r="S7" s="309" t="s">
        <v>78</v>
      </c>
      <c r="T7" s="310">
        <v>0</v>
      </c>
      <c r="U7" s="310">
        <v>0</v>
      </c>
      <c r="V7" s="310">
        <v>0</v>
      </c>
      <c r="W7" s="303">
        <v>0</v>
      </c>
      <c r="Y7" s="23">
        <v>5</v>
      </c>
      <c r="Z7" s="23" t="s">
        <v>79</v>
      </c>
      <c r="AA7" s="2" t="s">
        <v>679</v>
      </c>
      <c r="AB7" s="2">
        <v>2528</v>
      </c>
      <c r="AC7" s="2">
        <v>0</v>
      </c>
      <c r="AD7" s="13">
        <v>4</v>
      </c>
      <c r="AE7" s="3"/>
      <c r="AF7" s="309">
        <v>4</v>
      </c>
      <c r="AG7" s="309" t="s">
        <v>78</v>
      </c>
      <c r="AH7" s="310">
        <v>0</v>
      </c>
      <c r="AI7" s="310">
        <v>0</v>
      </c>
      <c r="AJ7" s="310">
        <v>0</v>
      </c>
      <c r="AK7" s="303">
        <v>0</v>
      </c>
      <c r="AL7" s="240"/>
      <c r="AM7" s="23"/>
      <c r="AN7" s="309">
        <v>0</v>
      </c>
      <c r="AO7" s="2">
        <v>0</v>
      </c>
      <c r="AP7" s="2">
        <v>0</v>
      </c>
      <c r="AQ7" s="2">
        <v>825</v>
      </c>
    </row>
    <row r="8" spans="1:43" ht="12.75">
      <c r="A8" s="23">
        <f t="shared" si="0"/>
        <v>5</v>
      </c>
      <c r="B8" s="23" t="s">
        <v>79</v>
      </c>
      <c r="C8" s="23" t="str">
        <f>Scores!C26</f>
        <v>Fauquier 4-H Feathered Friends Team A</v>
      </c>
      <c r="D8" s="19">
        <f>SUM(Scores!F26:F28)</f>
        <v>270</v>
      </c>
      <c r="E8" s="19">
        <f>SUM(Scores!K26:K28)</f>
        <v>271</v>
      </c>
      <c r="F8" s="19"/>
      <c r="G8" s="19">
        <f>SUM(Scores!AG26:AG28)</f>
        <v>4</v>
      </c>
      <c r="H8" s="19">
        <f>SUM(Scores!Q26:Q28)</f>
        <v>0</v>
      </c>
      <c r="I8" s="19">
        <f>MAX(Scores!AI26:AI29)</f>
        <v>0</v>
      </c>
      <c r="J8" s="19">
        <f>SUM(Scores!AH26:AH28)+I8</f>
        <v>2528</v>
      </c>
      <c r="K8" s="23">
        <v>5</v>
      </c>
      <c r="L8" s="309" t="s">
        <v>79</v>
      </c>
      <c r="M8" s="310">
        <v>0</v>
      </c>
      <c r="N8" s="310">
        <v>0</v>
      </c>
      <c r="O8" s="310">
        <v>0</v>
      </c>
      <c r="P8" s="303">
        <v>0</v>
      </c>
      <c r="Q8" s="303"/>
      <c r="R8" s="309">
        <v>5</v>
      </c>
      <c r="S8" s="309" t="s">
        <v>79</v>
      </c>
      <c r="T8" s="310">
        <v>0</v>
      </c>
      <c r="U8" s="310">
        <v>0</v>
      </c>
      <c r="V8" s="310">
        <v>0</v>
      </c>
      <c r="W8" s="303">
        <v>0</v>
      </c>
      <c r="Y8" s="23">
        <v>7</v>
      </c>
      <c r="Z8" s="23" t="s">
        <v>81</v>
      </c>
      <c r="AA8" s="2" t="s">
        <v>688</v>
      </c>
      <c r="AB8" s="2">
        <v>2422</v>
      </c>
      <c r="AC8" s="2">
        <v>0</v>
      </c>
      <c r="AD8" s="13">
        <v>1</v>
      </c>
      <c r="AF8" s="309">
        <v>5</v>
      </c>
      <c r="AG8" s="309" t="s">
        <v>79</v>
      </c>
      <c r="AH8" s="310">
        <v>0</v>
      </c>
      <c r="AI8" s="310">
        <v>0</v>
      </c>
      <c r="AJ8" s="310">
        <v>0</v>
      </c>
      <c r="AK8" s="303">
        <v>0</v>
      </c>
      <c r="AL8" s="240"/>
      <c r="AM8" s="23"/>
      <c r="AN8" s="309">
        <v>0</v>
      </c>
      <c r="AO8" s="2">
        <v>0</v>
      </c>
      <c r="AP8" s="2">
        <v>4</v>
      </c>
      <c r="AQ8" s="2">
        <v>2528</v>
      </c>
    </row>
    <row r="9" spans="1:43" ht="12.75">
      <c r="A9" s="23">
        <f t="shared" si="0"/>
        <v>6</v>
      </c>
      <c r="B9" s="23" t="s">
        <v>80</v>
      </c>
      <c r="C9" s="23" t="str">
        <f>Scores!C30</f>
        <v>Fauquier 4-H Feathered Friends Team B</v>
      </c>
      <c r="D9" s="19">
        <f>SUM(Scores!F30:F32)</f>
        <v>90</v>
      </c>
      <c r="E9" s="19">
        <f>SUM(Scores!K30:K32)</f>
        <v>280</v>
      </c>
      <c r="F9" s="19"/>
      <c r="G9" s="19">
        <f>SUM(Scores!AG30:AG32)</f>
        <v>1</v>
      </c>
      <c r="H9" s="19">
        <f>SUM(Scores!Q30:Q32)</f>
        <v>0</v>
      </c>
      <c r="I9" s="19">
        <f>MAX(Scores!AI30:AI33)</f>
        <v>0</v>
      </c>
      <c r="J9" s="19">
        <f>SUM(Scores!AH30:AH32)+I9</f>
        <v>2265</v>
      </c>
      <c r="K9" s="23">
        <v>6</v>
      </c>
      <c r="L9" s="309" t="s">
        <v>80</v>
      </c>
      <c r="M9" s="310">
        <v>0</v>
      </c>
      <c r="N9" s="310">
        <v>0</v>
      </c>
      <c r="O9" s="310">
        <v>0</v>
      </c>
      <c r="P9" s="303">
        <v>0</v>
      </c>
      <c r="Q9" s="303"/>
      <c r="R9" s="309">
        <v>6</v>
      </c>
      <c r="S9" s="309" t="s">
        <v>80</v>
      </c>
      <c r="T9" s="310">
        <v>0</v>
      </c>
      <c r="U9" s="310">
        <v>0</v>
      </c>
      <c r="V9" s="310">
        <v>0</v>
      </c>
      <c r="W9" s="303">
        <v>0</v>
      </c>
      <c r="Y9" s="23">
        <v>3</v>
      </c>
      <c r="Z9" s="23" t="s">
        <v>77</v>
      </c>
      <c r="AA9" s="2" t="s">
        <v>673</v>
      </c>
      <c r="AB9" s="2">
        <v>2401</v>
      </c>
      <c r="AC9" s="2">
        <v>0</v>
      </c>
      <c r="AD9" s="13">
        <v>2</v>
      </c>
      <c r="AF9" s="309">
        <v>6</v>
      </c>
      <c r="AG9" s="309" t="s">
        <v>80</v>
      </c>
      <c r="AH9" s="310">
        <v>0</v>
      </c>
      <c r="AI9" s="310">
        <v>0</v>
      </c>
      <c r="AJ9" s="310">
        <v>0</v>
      </c>
      <c r="AK9" s="303">
        <v>0</v>
      </c>
      <c r="AL9" s="240"/>
      <c r="AM9" s="23"/>
      <c r="AN9" s="309">
        <v>0</v>
      </c>
      <c r="AO9" s="2">
        <v>0</v>
      </c>
      <c r="AP9" s="2">
        <v>1</v>
      </c>
      <c r="AQ9" s="2">
        <v>2265</v>
      </c>
    </row>
    <row r="10" spans="1:43" ht="12.75">
      <c r="A10" s="23">
        <f>A9+1</f>
        <v>7</v>
      </c>
      <c r="B10" s="23" t="s">
        <v>81</v>
      </c>
      <c r="C10" s="23" t="str">
        <f>Scores!C34</f>
        <v>Fluvanna County Livestock Club</v>
      </c>
      <c r="D10" s="19">
        <f>SUM(Scores!F34:F36)</f>
        <v>180</v>
      </c>
      <c r="E10" s="19">
        <f>SUM(Scores!K34:K36)</f>
        <v>276</v>
      </c>
      <c r="F10" s="19"/>
      <c r="G10" s="19">
        <f>SUM(Scores!AG34:AG36)</f>
        <v>1</v>
      </c>
      <c r="H10" s="19">
        <f>SUM(Scores!Q34:Q36)</f>
        <v>0</v>
      </c>
      <c r="I10" s="19">
        <f>MAX(Scores!AI34:AI37)</f>
        <v>0</v>
      </c>
      <c r="J10" s="19">
        <f>SUM(Scores!AH34:AH36)+I10</f>
        <v>2422</v>
      </c>
      <c r="K10" s="23">
        <v>7</v>
      </c>
      <c r="L10" s="309" t="s">
        <v>81</v>
      </c>
      <c r="M10" s="311">
        <v>0</v>
      </c>
      <c r="N10" s="311">
        <v>0</v>
      </c>
      <c r="O10" s="311">
        <v>0</v>
      </c>
      <c r="P10" s="311">
        <v>0</v>
      </c>
      <c r="Q10" s="303"/>
      <c r="R10" s="309">
        <v>7</v>
      </c>
      <c r="S10" s="309" t="s">
        <v>81</v>
      </c>
      <c r="T10" s="310">
        <v>0</v>
      </c>
      <c r="U10" s="310">
        <v>0</v>
      </c>
      <c r="V10" s="310">
        <v>0</v>
      </c>
      <c r="W10" s="303">
        <v>0</v>
      </c>
      <c r="Y10" s="23">
        <v>12</v>
      </c>
      <c r="Z10" s="3" t="s">
        <v>86</v>
      </c>
      <c r="AA10" s="3" t="s">
        <v>704</v>
      </c>
      <c r="AB10" s="3">
        <v>2373</v>
      </c>
      <c r="AC10" s="3">
        <v>0</v>
      </c>
      <c r="AD10" s="3">
        <v>1</v>
      </c>
      <c r="AF10" s="309">
        <v>7</v>
      </c>
      <c r="AG10" s="309" t="s">
        <v>81</v>
      </c>
      <c r="AH10" s="310">
        <v>0</v>
      </c>
      <c r="AI10" s="310">
        <v>0</v>
      </c>
      <c r="AJ10" s="310">
        <v>0</v>
      </c>
      <c r="AK10" s="303">
        <v>0</v>
      </c>
      <c r="AL10" s="240"/>
      <c r="AM10" s="23"/>
      <c r="AN10" s="309">
        <v>0</v>
      </c>
      <c r="AO10" s="2">
        <v>0</v>
      </c>
      <c r="AP10" s="2">
        <v>1</v>
      </c>
      <c r="AQ10" s="2">
        <v>2422</v>
      </c>
    </row>
    <row r="11" spans="1:43" ht="12.75">
      <c r="A11" s="23">
        <f t="shared" si="0"/>
        <v>8</v>
      </c>
      <c r="B11" s="23" t="s">
        <v>82</v>
      </c>
      <c r="C11" s="23" t="str">
        <f>Scores!C38</f>
        <v>Loudoun County 4H Poultry Club</v>
      </c>
      <c r="D11" s="19">
        <f>SUM(Scores!F38:F40)</f>
        <v>260</v>
      </c>
      <c r="E11" s="19">
        <f>SUM(Scores!K38:K40)</f>
        <v>284</v>
      </c>
      <c r="F11" s="19"/>
      <c r="G11" s="19">
        <f>SUM(Scores!AG38:AG40)</f>
        <v>4</v>
      </c>
      <c r="H11" s="19">
        <f>SUM(Scores!Q38:Q40)</f>
        <v>0</v>
      </c>
      <c r="I11" s="19">
        <f>MAX(Scores!AI38:AI41)</f>
        <v>0</v>
      </c>
      <c r="J11" s="19">
        <f>SUM(Scores!AH38:AH40)+I11</f>
        <v>2728</v>
      </c>
      <c r="K11" s="23">
        <v>8</v>
      </c>
      <c r="L11" s="309" t="s">
        <v>82</v>
      </c>
      <c r="M11" s="310">
        <v>0</v>
      </c>
      <c r="N11" s="310">
        <v>0</v>
      </c>
      <c r="O11" s="310">
        <v>0</v>
      </c>
      <c r="P11" s="303">
        <v>0</v>
      </c>
      <c r="Q11" s="303"/>
      <c r="R11" s="309">
        <v>8</v>
      </c>
      <c r="S11" s="309" t="s">
        <v>82</v>
      </c>
      <c r="T11" s="310">
        <v>0</v>
      </c>
      <c r="U11" s="310">
        <v>0</v>
      </c>
      <c r="V11" s="310">
        <v>0</v>
      </c>
      <c r="W11" s="303">
        <v>0</v>
      </c>
      <c r="Y11" s="23">
        <v>6</v>
      </c>
      <c r="Z11" s="23" t="s">
        <v>80</v>
      </c>
      <c r="AA11" s="2" t="s">
        <v>684</v>
      </c>
      <c r="AB11" s="2">
        <v>2265</v>
      </c>
      <c r="AC11" s="2">
        <v>0</v>
      </c>
      <c r="AD11" s="13">
        <v>1</v>
      </c>
      <c r="AF11" s="309">
        <v>8</v>
      </c>
      <c r="AG11" s="309" t="s">
        <v>82</v>
      </c>
      <c r="AH11" s="310">
        <v>0</v>
      </c>
      <c r="AI11" s="310">
        <v>0</v>
      </c>
      <c r="AJ11" s="310">
        <v>0</v>
      </c>
      <c r="AK11" s="303">
        <v>0</v>
      </c>
      <c r="AL11" s="240"/>
      <c r="AM11" s="23"/>
      <c r="AN11" s="309">
        <v>0</v>
      </c>
      <c r="AO11" s="2">
        <v>0</v>
      </c>
      <c r="AP11" s="2">
        <v>4</v>
      </c>
      <c r="AQ11" s="2">
        <v>2728</v>
      </c>
    </row>
    <row r="12" spans="1:43" ht="12.75">
      <c r="A12" s="23">
        <f t="shared" si="0"/>
        <v>9</v>
      </c>
      <c r="B12" s="23" t="s">
        <v>83</v>
      </c>
      <c r="C12" s="23" t="str">
        <f>Scores!C42</f>
        <v>Loudoun County 4H Poultry Club</v>
      </c>
      <c r="D12" s="19">
        <f>SUM(Scores!F42:F44)</f>
        <v>70</v>
      </c>
      <c r="E12" s="19">
        <f>SUM(Scores!K42:K44)</f>
        <v>96</v>
      </c>
      <c r="F12" s="19"/>
      <c r="G12" s="19">
        <f>SUM(Scores!AG42:AG44)</f>
        <v>0</v>
      </c>
      <c r="H12" s="19">
        <f>SUM(Scores!Q42:Q44)</f>
        <v>0</v>
      </c>
      <c r="I12" s="19">
        <f>MAX(Scores!AI42:AI45)</f>
        <v>0</v>
      </c>
      <c r="J12" s="19">
        <f>SUM(Scores!AH42:AH44)+I12</f>
        <v>796</v>
      </c>
      <c r="K12" s="23">
        <v>9</v>
      </c>
      <c r="L12" s="309" t="s">
        <v>83</v>
      </c>
      <c r="M12" s="310">
        <v>0</v>
      </c>
      <c r="N12" s="310">
        <v>0</v>
      </c>
      <c r="O12" s="310">
        <v>0</v>
      </c>
      <c r="P12" s="303">
        <v>0</v>
      </c>
      <c r="Q12" s="303"/>
      <c r="R12" s="309">
        <v>9</v>
      </c>
      <c r="S12" s="309" t="s">
        <v>83</v>
      </c>
      <c r="T12" s="310">
        <v>0</v>
      </c>
      <c r="U12" s="310">
        <v>0</v>
      </c>
      <c r="V12" s="310">
        <v>0</v>
      </c>
      <c r="W12" s="303">
        <v>0</v>
      </c>
      <c r="Y12" s="23">
        <v>10</v>
      </c>
      <c r="Z12" s="3" t="s">
        <v>84</v>
      </c>
      <c r="AA12" s="3" t="s">
        <v>692</v>
      </c>
      <c r="AB12" s="3">
        <v>841</v>
      </c>
      <c r="AC12" s="3">
        <v>0</v>
      </c>
      <c r="AD12" s="3">
        <v>0</v>
      </c>
      <c r="AF12" s="309">
        <v>9</v>
      </c>
      <c r="AG12" s="309" t="s">
        <v>83</v>
      </c>
      <c r="AH12" s="310">
        <v>0</v>
      </c>
      <c r="AI12" s="310">
        <v>0</v>
      </c>
      <c r="AJ12" s="310">
        <v>0</v>
      </c>
      <c r="AK12" s="303">
        <v>0</v>
      </c>
      <c r="AL12" s="240"/>
      <c r="AM12" s="23"/>
      <c r="AN12" s="309">
        <v>0</v>
      </c>
      <c r="AO12" s="2">
        <v>0</v>
      </c>
      <c r="AP12" s="2">
        <v>0</v>
      </c>
      <c r="AQ12" s="2">
        <v>796</v>
      </c>
    </row>
    <row r="13" spans="1:43" ht="12.75">
      <c r="A13" s="23">
        <f t="shared" si="0"/>
        <v>10</v>
      </c>
      <c r="B13" s="23" t="s">
        <v>84</v>
      </c>
      <c r="C13" s="23" t="str">
        <f>Scores!C46</f>
        <v>Loudoun County 4H Poultry Club</v>
      </c>
      <c r="D13" s="19">
        <f>SUM(Scores!F46:F48)</f>
        <v>80</v>
      </c>
      <c r="E13" s="19">
        <f>SUM(Scores!K46:K48)</f>
        <v>91</v>
      </c>
      <c r="F13" s="19"/>
      <c r="G13" s="19">
        <f>SUM(Scores!AG46:AG48)</f>
        <v>0</v>
      </c>
      <c r="H13" s="19">
        <f>SUM(Scores!Q46:Q48)</f>
        <v>0</v>
      </c>
      <c r="I13" s="19">
        <f>MAX(Scores!AI46:AI49)</f>
        <v>0</v>
      </c>
      <c r="J13" s="19">
        <f>SUM(Scores!AH46:AH48)+I13</f>
        <v>841</v>
      </c>
      <c r="K13" s="23">
        <v>10</v>
      </c>
      <c r="L13" s="309" t="s">
        <v>84</v>
      </c>
      <c r="M13" s="310">
        <v>0</v>
      </c>
      <c r="N13" s="310">
        <v>0</v>
      </c>
      <c r="O13" s="310">
        <v>0</v>
      </c>
      <c r="P13" s="303">
        <v>0</v>
      </c>
      <c r="Q13" s="303"/>
      <c r="R13" s="309">
        <v>10</v>
      </c>
      <c r="S13" s="309" t="s">
        <v>84</v>
      </c>
      <c r="T13" s="310">
        <v>0</v>
      </c>
      <c r="U13" s="310">
        <v>0</v>
      </c>
      <c r="V13" s="310">
        <v>0</v>
      </c>
      <c r="W13" s="303">
        <v>0</v>
      </c>
      <c r="Y13" s="23">
        <v>4</v>
      </c>
      <c r="Z13" s="23" t="s">
        <v>78</v>
      </c>
      <c r="AA13" s="2" t="s">
        <v>673</v>
      </c>
      <c r="AB13" s="2">
        <v>825</v>
      </c>
      <c r="AC13" s="2">
        <v>0</v>
      </c>
      <c r="AD13" s="13">
        <v>0</v>
      </c>
      <c r="AF13" s="309">
        <v>10</v>
      </c>
      <c r="AG13" s="309" t="s">
        <v>84</v>
      </c>
      <c r="AH13" s="310">
        <v>0</v>
      </c>
      <c r="AI13" s="310">
        <v>0</v>
      </c>
      <c r="AJ13" s="310">
        <v>0</v>
      </c>
      <c r="AK13" s="303">
        <v>0</v>
      </c>
      <c r="AL13" s="240"/>
      <c r="AM13" s="23"/>
      <c r="AN13" s="309">
        <v>0</v>
      </c>
      <c r="AO13" s="2">
        <v>0</v>
      </c>
      <c r="AP13" s="2">
        <v>0</v>
      </c>
      <c r="AQ13" s="2">
        <v>841</v>
      </c>
    </row>
    <row r="14" spans="1:43" ht="12.75">
      <c r="A14" s="23">
        <f t="shared" si="0"/>
        <v>11</v>
      </c>
      <c r="B14" s="23" t="s">
        <v>85</v>
      </c>
      <c r="C14" s="23" t="str">
        <f>Scores!C50</f>
        <v>Rockingham County 4-H Team A</v>
      </c>
      <c r="D14" s="19">
        <f>SUM(Scores!F50:F52)</f>
        <v>240</v>
      </c>
      <c r="E14" s="19">
        <f>SUM(Scores!K50:K52)</f>
        <v>298</v>
      </c>
      <c r="F14" s="19"/>
      <c r="G14" s="19">
        <f>SUM(Scores!AG50:AG52)</f>
        <v>4</v>
      </c>
      <c r="H14" s="19">
        <f>SUM(Scores!Q50:Q52)</f>
        <v>0</v>
      </c>
      <c r="I14" s="19">
        <f>MAX(Scores!AI50:AI53)</f>
        <v>0</v>
      </c>
      <c r="J14" s="19">
        <f>SUM(Scores!AH50:AH52)+I14</f>
        <v>2647</v>
      </c>
      <c r="K14" s="23">
        <v>11</v>
      </c>
      <c r="L14" s="309" t="s">
        <v>85</v>
      </c>
      <c r="M14" s="310">
        <v>0</v>
      </c>
      <c r="N14" s="310">
        <v>0</v>
      </c>
      <c r="O14" s="310">
        <v>0</v>
      </c>
      <c r="P14" s="303">
        <v>0</v>
      </c>
      <c r="Q14" s="303"/>
      <c r="R14" s="309">
        <v>11</v>
      </c>
      <c r="S14" s="309" t="s">
        <v>85</v>
      </c>
      <c r="T14" s="310">
        <v>0</v>
      </c>
      <c r="U14" s="310">
        <v>0</v>
      </c>
      <c r="V14" s="310">
        <v>0</v>
      </c>
      <c r="W14" s="303">
        <v>0</v>
      </c>
      <c r="Y14" s="23">
        <v>9</v>
      </c>
      <c r="Z14" s="23" t="s">
        <v>83</v>
      </c>
      <c r="AA14" s="2" t="s">
        <v>692</v>
      </c>
      <c r="AB14" s="2">
        <v>796</v>
      </c>
      <c r="AC14" s="2">
        <v>0</v>
      </c>
      <c r="AD14" s="13">
        <v>0</v>
      </c>
      <c r="AE14" s="3"/>
      <c r="AF14" s="309">
        <v>11</v>
      </c>
      <c r="AG14" s="309" t="s">
        <v>85</v>
      </c>
      <c r="AH14" s="310">
        <v>0</v>
      </c>
      <c r="AI14" s="310">
        <v>0</v>
      </c>
      <c r="AJ14" s="310">
        <v>0</v>
      </c>
      <c r="AK14" s="303">
        <v>0</v>
      </c>
      <c r="AL14" s="240"/>
      <c r="AM14" s="23"/>
      <c r="AN14" s="309">
        <v>0</v>
      </c>
      <c r="AO14" s="2">
        <v>0</v>
      </c>
      <c r="AP14" s="2">
        <v>4</v>
      </c>
      <c r="AQ14" s="2">
        <v>2647</v>
      </c>
    </row>
    <row r="15" spans="1:43" ht="12.75">
      <c r="A15" s="23">
        <f t="shared" si="0"/>
        <v>12</v>
      </c>
      <c r="B15" s="23" t="s">
        <v>86</v>
      </c>
      <c r="C15" s="23" t="str">
        <f>Scores!C54</f>
        <v>Rockingham County 4-H Team B</v>
      </c>
      <c r="D15" s="19">
        <f>SUM(Scores!F54:F56)</f>
        <v>170</v>
      </c>
      <c r="E15" s="19">
        <f>SUM(Scores!K54:K56)</f>
        <v>280</v>
      </c>
      <c r="F15" s="19"/>
      <c r="G15" s="19">
        <f>SUM(Scores!AG54:AG56)</f>
        <v>1</v>
      </c>
      <c r="H15" s="19">
        <f>SUM(Scores!Q54:Q56)</f>
        <v>0</v>
      </c>
      <c r="I15" s="19">
        <f>MAX(Scores!AI54:AI57)</f>
        <v>0</v>
      </c>
      <c r="J15" s="19">
        <f>SUM(Scores!AH54:AH56)+I15</f>
        <v>2373</v>
      </c>
      <c r="K15" s="23">
        <v>12</v>
      </c>
      <c r="L15" s="309" t="s">
        <v>86</v>
      </c>
      <c r="M15" s="310">
        <v>0</v>
      </c>
      <c r="N15" s="310">
        <v>0</v>
      </c>
      <c r="O15" s="310">
        <v>0</v>
      </c>
      <c r="P15" s="303">
        <v>0</v>
      </c>
      <c r="Q15" s="303"/>
      <c r="R15" s="309">
        <v>12</v>
      </c>
      <c r="S15" s="309" t="s">
        <v>86</v>
      </c>
      <c r="T15" s="310">
        <v>0</v>
      </c>
      <c r="U15" s="310">
        <v>0</v>
      </c>
      <c r="V15" s="310">
        <v>0</v>
      </c>
      <c r="W15" s="303">
        <v>0</v>
      </c>
      <c r="Y15" s="23">
        <v>2</v>
      </c>
      <c r="Z15" s="3" t="s">
        <v>76</v>
      </c>
      <c r="AA15" s="3" t="s">
        <v>667</v>
      </c>
      <c r="AB15" s="3">
        <v>764</v>
      </c>
      <c r="AC15" s="3">
        <v>0</v>
      </c>
      <c r="AD15" s="3">
        <v>0</v>
      </c>
      <c r="AF15" s="309">
        <v>12</v>
      </c>
      <c r="AG15" s="310" t="s">
        <v>86</v>
      </c>
      <c r="AH15" s="310">
        <v>0</v>
      </c>
      <c r="AI15" s="310">
        <v>0</v>
      </c>
      <c r="AJ15" s="310">
        <v>0</v>
      </c>
      <c r="AK15" s="310">
        <v>0</v>
      </c>
      <c r="AL15" s="240"/>
      <c r="AM15" s="23"/>
      <c r="AN15" s="309">
        <v>0</v>
      </c>
      <c r="AO15" s="2">
        <v>0</v>
      </c>
      <c r="AP15" s="2">
        <v>1</v>
      </c>
      <c r="AQ15" s="2">
        <v>2373</v>
      </c>
    </row>
    <row r="16" spans="1:43" ht="12.75">
      <c r="A16" s="23">
        <f t="shared" si="0"/>
        <v>13</v>
      </c>
      <c r="B16" s="23" t="s">
        <v>87</v>
      </c>
      <c r="C16" s="23">
        <f>Scores!C58</f>
        <v>0</v>
      </c>
      <c r="D16" s="19">
        <f>SUM(Scores!F58:F60)</f>
        <v>0</v>
      </c>
      <c r="E16" s="19">
        <f>SUM(Scores!K58:K60)</f>
        <v>0</v>
      </c>
      <c r="F16" s="19"/>
      <c r="G16" s="19">
        <f>SUM(Scores!AG58:AG60)</f>
        <v>0</v>
      </c>
      <c r="H16" s="19">
        <f>SUM(Scores!Q58:Q60)</f>
        <v>0</v>
      </c>
      <c r="I16" s="19">
        <f>MAX(Scores!AI58:AI61)</f>
        <v>0</v>
      </c>
      <c r="J16" s="19">
        <f>SUM(Scores!AH58:AH60)+I16</f>
        <v>0</v>
      </c>
      <c r="K16" s="23">
        <v>13</v>
      </c>
      <c r="L16" s="309" t="s">
        <v>87</v>
      </c>
      <c r="M16" s="310">
        <v>0</v>
      </c>
      <c r="N16" s="310">
        <v>0</v>
      </c>
      <c r="O16" s="310">
        <v>0</v>
      </c>
      <c r="P16" s="303">
        <v>0</v>
      </c>
      <c r="Q16" s="303"/>
      <c r="R16" s="309">
        <v>13</v>
      </c>
      <c r="S16" s="309" t="s">
        <v>87</v>
      </c>
      <c r="T16" s="310">
        <v>0</v>
      </c>
      <c r="U16" s="310">
        <v>0</v>
      </c>
      <c r="V16" s="310">
        <v>0</v>
      </c>
      <c r="W16" s="303">
        <v>0</v>
      </c>
      <c r="Y16" s="23">
        <v>13</v>
      </c>
      <c r="Z16" s="3" t="s">
        <v>87</v>
      </c>
      <c r="AA16" s="3">
        <v>0</v>
      </c>
      <c r="AB16" s="3">
        <v>0</v>
      </c>
      <c r="AC16" s="3">
        <v>0</v>
      </c>
      <c r="AD16" s="3">
        <v>0</v>
      </c>
      <c r="AF16" s="309">
        <v>13</v>
      </c>
      <c r="AG16" s="310" t="s">
        <v>87</v>
      </c>
      <c r="AH16" s="310">
        <v>0</v>
      </c>
      <c r="AI16" s="310">
        <v>0</v>
      </c>
      <c r="AJ16" s="310">
        <v>0</v>
      </c>
      <c r="AK16" s="310">
        <v>0</v>
      </c>
      <c r="AL16" s="240"/>
      <c r="AM16" s="23"/>
      <c r="AN16" s="309">
        <v>0</v>
      </c>
      <c r="AO16" s="2">
        <v>0</v>
      </c>
      <c r="AP16" s="2">
        <v>0</v>
      </c>
      <c r="AQ16" s="2">
        <v>0</v>
      </c>
    </row>
    <row r="17" spans="1:43" ht="12.75">
      <c r="A17" s="23">
        <f t="shared" si="0"/>
        <v>14</v>
      </c>
      <c r="B17" s="23" t="s">
        <v>88</v>
      </c>
      <c r="C17" s="23">
        <f>Scores!C62</f>
        <v>0</v>
      </c>
      <c r="D17" s="19">
        <f>SUM(Scores!F62:F64)</f>
        <v>0</v>
      </c>
      <c r="E17" s="19">
        <f>SUM(Scores!K62:K64)</f>
        <v>0</v>
      </c>
      <c r="F17" s="19"/>
      <c r="G17" s="19">
        <f>SUM(Scores!AG62:AG64)</f>
        <v>0</v>
      </c>
      <c r="H17" s="19">
        <f>SUM(Scores!Q62:Q64)</f>
        <v>0</v>
      </c>
      <c r="I17" s="19">
        <f>MAX(Scores!AI62:AI65)</f>
        <v>0</v>
      </c>
      <c r="J17" s="19">
        <f>SUM(Scores!AH62:AH64)+I17</f>
        <v>0</v>
      </c>
      <c r="K17" s="23">
        <v>14</v>
      </c>
      <c r="L17" s="309" t="s">
        <v>88</v>
      </c>
      <c r="M17" s="310">
        <v>0</v>
      </c>
      <c r="N17" s="310">
        <v>0</v>
      </c>
      <c r="O17" s="310">
        <v>0</v>
      </c>
      <c r="P17" s="303">
        <v>0</v>
      </c>
      <c r="Q17" s="303"/>
      <c r="R17" s="309">
        <v>14</v>
      </c>
      <c r="S17" s="309" t="s">
        <v>88</v>
      </c>
      <c r="T17" s="310">
        <v>0</v>
      </c>
      <c r="U17" s="310">
        <v>0</v>
      </c>
      <c r="V17" s="310">
        <v>0</v>
      </c>
      <c r="W17" s="303">
        <v>0</v>
      </c>
      <c r="Y17" s="23">
        <v>14</v>
      </c>
      <c r="Z17" s="23" t="s">
        <v>88</v>
      </c>
      <c r="AA17" s="2">
        <v>0</v>
      </c>
      <c r="AB17" s="2">
        <v>0</v>
      </c>
      <c r="AC17" s="2">
        <v>0</v>
      </c>
      <c r="AD17" s="13">
        <v>0</v>
      </c>
      <c r="AE17" s="3"/>
      <c r="AF17" s="309">
        <v>14</v>
      </c>
      <c r="AG17" s="311" t="s">
        <v>88</v>
      </c>
      <c r="AH17" s="311">
        <v>0</v>
      </c>
      <c r="AI17" s="311">
        <v>0</v>
      </c>
      <c r="AJ17" s="311">
        <v>0</v>
      </c>
      <c r="AK17" s="311">
        <v>0</v>
      </c>
      <c r="AL17" s="240"/>
      <c r="AM17" s="23"/>
      <c r="AN17" s="309">
        <v>0</v>
      </c>
      <c r="AO17" s="2">
        <v>0</v>
      </c>
      <c r="AP17" s="2">
        <v>0</v>
      </c>
      <c r="AQ17" s="2">
        <v>0</v>
      </c>
    </row>
    <row r="18" spans="1:43" ht="12.75">
      <c r="A18" s="23">
        <f t="shared" si="0"/>
        <v>15</v>
      </c>
      <c r="B18" s="23" t="s">
        <v>89</v>
      </c>
      <c r="C18" s="23">
        <f>Scores!C66</f>
        <v>0</v>
      </c>
      <c r="D18" s="19">
        <f>SUM(Scores!F66:F68)</f>
        <v>0</v>
      </c>
      <c r="E18" s="19">
        <f>SUM(Scores!K66:K68)</f>
        <v>0</v>
      </c>
      <c r="F18" s="19"/>
      <c r="G18" s="19">
        <f>SUM(Scores!AG66:AG68)</f>
        <v>0</v>
      </c>
      <c r="H18" s="19">
        <f>SUM(Scores!Q66:Q68)</f>
        <v>0</v>
      </c>
      <c r="I18" s="19">
        <f>MAX(Scores!AI66:AI69)</f>
        <v>0</v>
      </c>
      <c r="J18" s="19">
        <f>SUM(Scores!AH66:AH68)+I18</f>
        <v>0</v>
      </c>
      <c r="K18" s="23">
        <v>15</v>
      </c>
      <c r="L18" s="309" t="s">
        <v>89</v>
      </c>
      <c r="M18" s="310">
        <v>0</v>
      </c>
      <c r="N18" s="310">
        <v>0</v>
      </c>
      <c r="O18" s="310">
        <v>0</v>
      </c>
      <c r="P18" s="303">
        <v>0</v>
      </c>
      <c r="Q18" s="303"/>
      <c r="R18" s="309">
        <v>15</v>
      </c>
      <c r="S18" s="309" t="s">
        <v>89</v>
      </c>
      <c r="T18" s="310">
        <v>0</v>
      </c>
      <c r="U18" s="310">
        <v>0</v>
      </c>
      <c r="V18" s="310">
        <v>0</v>
      </c>
      <c r="W18" s="303">
        <v>0</v>
      </c>
      <c r="Y18" s="23">
        <v>15</v>
      </c>
      <c r="Z18" s="23" t="s">
        <v>89</v>
      </c>
      <c r="AA18" s="2">
        <v>0</v>
      </c>
      <c r="AB18" s="2">
        <v>0</v>
      </c>
      <c r="AC18" s="2">
        <v>0</v>
      </c>
      <c r="AD18" s="13">
        <v>0</v>
      </c>
      <c r="AF18" s="309">
        <v>15</v>
      </c>
      <c r="AG18" s="309" t="s">
        <v>89</v>
      </c>
      <c r="AH18" s="310">
        <v>0</v>
      </c>
      <c r="AI18" s="310">
        <v>0</v>
      </c>
      <c r="AJ18" s="310">
        <v>0</v>
      </c>
      <c r="AK18" s="303">
        <v>0</v>
      </c>
      <c r="AL18" s="240"/>
      <c r="AM18" s="23"/>
      <c r="AN18" s="309">
        <v>0</v>
      </c>
      <c r="AO18" s="2">
        <v>0</v>
      </c>
      <c r="AP18" s="2">
        <v>0</v>
      </c>
      <c r="AQ18" s="2">
        <v>0</v>
      </c>
    </row>
    <row r="19" spans="1:43" ht="12.75">
      <c r="A19" s="23">
        <f t="shared" si="0"/>
        <v>16</v>
      </c>
      <c r="B19" s="23" t="s">
        <v>90</v>
      </c>
      <c r="C19" s="23">
        <f>Scores!C70</f>
        <v>0</v>
      </c>
      <c r="D19" s="19">
        <f>SUM(Scores!F70:F72)</f>
        <v>0</v>
      </c>
      <c r="E19" s="19">
        <f>SUM(Scores!K70:K72)</f>
        <v>0</v>
      </c>
      <c r="F19" s="19"/>
      <c r="G19" s="19">
        <f>SUM(Scores!AG70:AG72)</f>
        <v>0</v>
      </c>
      <c r="H19" s="19">
        <f>SUM(Scores!Q70:Q72)</f>
        <v>0</v>
      </c>
      <c r="I19" s="19">
        <f>MAX(Scores!AI70:AI73)</f>
        <v>0</v>
      </c>
      <c r="J19" s="19">
        <f>SUM(Scores!AH70:AH72)+I19</f>
        <v>0</v>
      </c>
      <c r="K19" s="23">
        <v>16</v>
      </c>
      <c r="L19" s="309" t="s">
        <v>90</v>
      </c>
      <c r="M19" s="310">
        <v>0</v>
      </c>
      <c r="N19" s="310">
        <v>0</v>
      </c>
      <c r="O19" s="310">
        <v>0</v>
      </c>
      <c r="P19" s="303">
        <v>0</v>
      </c>
      <c r="Q19" s="303"/>
      <c r="R19" s="309">
        <v>16</v>
      </c>
      <c r="S19" s="309" t="s">
        <v>90</v>
      </c>
      <c r="T19" s="310">
        <v>0</v>
      </c>
      <c r="U19" s="310">
        <v>0</v>
      </c>
      <c r="V19" s="310">
        <v>0</v>
      </c>
      <c r="W19" s="303">
        <v>0</v>
      </c>
      <c r="Y19" s="23">
        <v>16</v>
      </c>
      <c r="Z19" s="23" t="s">
        <v>90</v>
      </c>
      <c r="AA19" s="2">
        <v>0</v>
      </c>
      <c r="AB19" s="2">
        <v>0</v>
      </c>
      <c r="AC19" s="2">
        <v>0</v>
      </c>
      <c r="AD19" s="13">
        <v>0</v>
      </c>
      <c r="AF19" s="309">
        <v>16</v>
      </c>
      <c r="AG19" s="309" t="s">
        <v>90</v>
      </c>
      <c r="AH19" s="310">
        <v>0</v>
      </c>
      <c r="AI19" s="310">
        <v>0</v>
      </c>
      <c r="AJ19" s="310">
        <v>0</v>
      </c>
      <c r="AK19" s="303">
        <v>0</v>
      </c>
      <c r="AL19" s="240"/>
      <c r="AM19" s="23"/>
      <c r="AN19" s="309">
        <v>0</v>
      </c>
      <c r="AO19" s="2">
        <v>0</v>
      </c>
      <c r="AP19" s="2">
        <v>0</v>
      </c>
      <c r="AQ19" s="2">
        <v>0</v>
      </c>
    </row>
    <row r="20" spans="1:43" ht="12.75">
      <c r="A20" s="23">
        <f t="shared" si="0"/>
        <v>17</v>
      </c>
      <c r="B20" s="23" t="s">
        <v>91</v>
      </c>
      <c r="C20" s="23">
        <f>Scores!C74</f>
        <v>0</v>
      </c>
      <c r="D20" s="19">
        <f>SUM(Scores!F74:F76)</f>
        <v>0</v>
      </c>
      <c r="E20" s="19">
        <f>SUM(Scores!K74:K76)</f>
        <v>0</v>
      </c>
      <c r="F20" s="19"/>
      <c r="G20" s="19">
        <f>SUM(Scores!AG74:AG76)</f>
        <v>0</v>
      </c>
      <c r="H20" s="19">
        <f>SUM(Scores!Q74:Q76)</f>
        <v>0</v>
      </c>
      <c r="I20" s="19">
        <f>MAX(Scores!AI74:AI77)</f>
        <v>0</v>
      </c>
      <c r="J20" s="19">
        <f>SUM(Scores!AH74:AH76)+I20</f>
        <v>0</v>
      </c>
      <c r="K20" s="23">
        <v>17</v>
      </c>
      <c r="L20" s="309" t="s">
        <v>91</v>
      </c>
      <c r="M20" s="310">
        <v>0</v>
      </c>
      <c r="N20" s="310">
        <v>0</v>
      </c>
      <c r="O20" s="310">
        <v>0</v>
      </c>
      <c r="P20" s="303">
        <v>0</v>
      </c>
      <c r="Q20" s="303"/>
      <c r="R20" s="309">
        <v>17</v>
      </c>
      <c r="S20" s="309" t="s">
        <v>91</v>
      </c>
      <c r="T20" s="310">
        <v>0</v>
      </c>
      <c r="U20" s="310">
        <v>0</v>
      </c>
      <c r="V20" s="310">
        <v>0</v>
      </c>
      <c r="W20" s="303">
        <v>0</v>
      </c>
      <c r="Y20" s="23">
        <v>17</v>
      </c>
      <c r="Z20" s="23" t="s">
        <v>91</v>
      </c>
      <c r="AA20" s="2">
        <v>0</v>
      </c>
      <c r="AB20" s="2">
        <v>0</v>
      </c>
      <c r="AC20" s="2">
        <v>0</v>
      </c>
      <c r="AD20" s="13">
        <v>0</v>
      </c>
      <c r="AF20" s="309">
        <v>17</v>
      </c>
      <c r="AG20" s="309" t="s">
        <v>91</v>
      </c>
      <c r="AH20" s="310">
        <v>0</v>
      </c>
      <c r="AI20" s="310">
        <v>0</v>
      </c>
      <c r="AJ20" s="310">
        <v>0</v>
      </c>
      <c r="AK20" s="303">
        <v>0</v>
      </c>
      <c r="AL20" s="240"/>
      <c r="AM20" s="23"/>
      <c r="AN20" s="309">
        <v>0</v>
      </c>
      <c r="AO20" s="2">
        <v>0</v>
      </c>
      <c r="AP20" s="2">
        <v>0</v>
      </c>
      <c r="AQ20" s="2">
        <v>0</v>
      </c>
    </row>
    <row r="21" spans="1:43" ht="12.75">
      <c r="A21" s="23">
        <f t="shared" si="0"/>
        <v>18</v>
      </c>
      <c r="B21" s="23" t="s">
        <v>92</v>
      </c>
      <c r="C21" s="23">
        <f>Scores!C78</f>
        <v>0</v>
      </c>
      <c r="D21" s="19">
        <f>SUM(Scores!F78:F80)</f>
        <v>0</v>
      </c>
      <c r="E21" s="19">
        <f>SUM(Scores!K78:K80)</f>
        <v>0</v>
      </c>
      <c r="F21" s="19"/>
      <c r="G21" s="19">
        <f>SUM(Scores!AG78:AG80)</f>
        <v>0</v>
      </c>
      <c r="H21" s="19">
        <f>SUM(Scores!Q78:Q80)</f>
        <v>0</v>
      </c>
      <c r="I21" s="19">
        <f>MAX(Scores!AI78:AI81)</f>
        <v>0</v>
      </c>
      <c r="J21" s="19">
        <f>SUM(Scores!AH78:AH80)+I21</f>
        <v>0</v>
      </c>
      <c r="K21" s="23">
        <v>18</v>
      </c>
      <c r="L21" s="311" t="s">
        <v>92</v>
      </c>
      <c r="M21" s="311">
        <v>0</v>
      </c>
      <c r="N21" s="311">
        <v>0</v>
      </c>
      <c r="O21" s="311">
        <v>0</v>
      </c>
      <c r="P21" s="311">
        <v>0</v>
      </c>
      <c r="Q21" s="303"/>
      <c r="R21" s="309">
        <v>18</v>
      </c>
      <c r="S21" s="311" t="s">
        <v>92</v>
      </c>
      <c r="T21" s="311">
        <v>0</v>
      </c>
      <c r="U21" s="311">
        <v>0</v>
      </c>
      <c r="V21" s="311">
        <v>0</v>
      </c>
      <c r="W21" s="311">
        <v>0</v>
      </c>
      <c r="Y21" s="23">
        <v>18</v>
      </c>
      <c r="Z21" s="3" t="s">
        <v>92</v>
      </c>
      <c r="AA21" s="3">
        <v>0</v>
      </c>
      <c r="AB21" s="3">
        <v>0</v>
      </c>
      <c r="AC21" s="3">
        <v>0</v>
      </c>
      <c r="AD21" s="3">
        <v>0</v>
      </c>
      <c r="AF21" s="309">
        <v>18</v>
      </c>
      <c r="AG21" s="309" t="s">
        <v>92</v>
      </c>
      <c r="AH21" s="310">
        <v>0</v>
      </c>
      <c r="AI21" s="310">
        <v>0</v>
      </c>
      <c r="AJ21" s="310">
        <v>0</v>
      </c>
      <c r="AK21" s="303">
        <v>0</v>
      </c>
      <c r="AL21" s="240"/>
      <c r="AM21" s="23"/>
      <c r="AN21" s="309">
        <v>0</v>
      </c>
      <c r="AO21" s="2">
        <v>0</v>
      </c>
      <c r="AP21" s="2">
        <v>0</v>
      </c>
      <c r="AQ21" s="2">
        <v>0</v>
      </c>
    </row>
    <row r="22" spans="1:43" ht="12.75">
      <c r="A22" s="23">
        <f t="shared" si="0"/>
        <v>19</v>
      </c>
      <c r="B22" s="23" t="s">
        <v>93</v>
      </c>
      <c r="C22" s="23">
        <f>Scores!C82</f>
        <v>0</v>
      </c>
      <c r="D22" s="19">
        <f>SUM(Scores!F82:F84)</f>
        <v>0</v>
      </c>
      <c r="E22" s="19">
        <f>SUM(Scores!K82:K84)</f>
        <v>0</v>
      </c>
      <c r="F22" s="19"/>
      <c r="G22" s="19">
        <f>SUM(Scores!AG82:AG84)</f>
        <v>0</v>
      </c>
      <c r="H22" s="19">
        <f>SUM(Scores!Q82:Q84)</f>
        <v>0</v>
      </c>
      <c r="I22" s="19">
        <f>MAX(Scores!AI82:AI85)</f>
        <v>0</v>
      </c>
      <c r="J22" s="19">
        <f>SUM(Scores!AH82:AH84)+I22</f>
        <v>0</v>
      </c>
      <c r="K22" s="23">
        <v>19</v>
      </c>
      <c r="L22" s="311" t="s">
        <v>93</v>
      </c>
      <c r="M22" s="311">
        <v>0</v>
      </c>
      <c r="N22" s="311">
        <v>0</v>
      </c>
      <c r="O22" s="311">
        <v>0</v>
      </c>
      <c r="P22" s="311">
        <v>0</v>
      </c>
      <c r="Q22" s="303"/>
      <c r="R22" s="309">
        <v>19</v>
      </c>
      <c r="S22" s="309" t="s">
        <v>93</v>
      </c>
      <c r="T22" s="310">
        <v>0</v>
      </c>
      <c r="U22" s="310">
        <v>0</v>
      </c>
      <c r="V22" s="310">
        <v>0</v>
      </c>
      <c r="W22" s="303">
        <v>0</v>
      </c>
      <c r="Y22" s="23">
        <v>19</v>
      </c>
      <c r="Z22" s="23" t="s">
        <v>93</v>
      </c>
      <c r="AA22" s="2">
        <v>0</v>
      </c>
      <c r="AB22" s="2">
        <v>0</v>
      </c>
      <c r="AC22" s="2">
        <v>0</v>
      </c>
      <c r="AD22" s="13">
        <v>0</v>
      </c>
      <c r="AF22" s="309">
        <v>19</v>
      </c>
      <c r="AG22" s="309" t="s">
        <v>93</v>
      </c>
      <c r="AH22" s="310">
        <v>0</v>
      </c>
      <c r="AI22" s="310">
        <v>0</v>
      </c>
      <c r="AJ22" s="310">
        <v>0</v>
      </c>
      <c r="AK22" s="303">
        <v>0</v>
      </c>
      <c r="AL22" s="240"/>
      <c r="AM22" s="23"/>
      <c r="AN22" s="309">
        <v>0</v>
      </c>
      <c r="AO22" s="2">
        <v>0</v>
      </c>
      <c r="AP22" s="2">
        <v>0</v>
      </c>
      <c r="AQ22" s="2">
        <v>0</v>
      </c>
    </row>
    <row r="23" spans="1:43" ht="12.75">
      <c r="A23" s="23">
        <f t="shared" si="0"/>
        <v>20</v>
      </c>
      <c r="B23" s="23" t="s">
        <v>94</v>
      </c>
      <c r="C23" s="23">
        <f>Scores!C86</f>
        <v>0</v>
      </c>
      <c r="D23" s="19">
        <f>SUM(Scores!F86:F88)</f>
        <v>0</v>
      </c>
      <c r="E23" s="19">
        <f>SUM(Scores!K86:K88)</f>
        <v>0</v>
      </c>
      <c r="F23" s="19"/>
      <c r="G23" s="19">
        <f>SUM(Scores!AG86:AG88)</f>
        <v>0</v>
      </c>
      <c r="H23" s="19">
        <f>SUM(Scores!Q86:Q88)</f>
        <v>0</v>
      </c>
      <c r="I23" s="19">
        <f>MAX(Scores!AI86:AI89)</f>
        <v>0</v>
      </c>
      <c r="J23" s="19">
        <f>SUM(Scores!AH86:AH88)+I23</f>
        <v>0</v>
      </c>
      <c r="K23" s="23">
        <v>20</v>
      </c>
      <c r="L23" s="309" t="s">
        <v>94</v>
      </c>
      <c r="M23" s="310">
        <v>0</v>
      </c>
      <c r="N23" s="310">
        <v>0</v>
      </c>
      <c r="O23" s="310">
        <v>0</v>
      </c>
      <c r="P23" s="303">
        <v>0</v>
      </c>
      <c r="Q23" s="303"/>
      <c r="R23" s="309">
        <v>20</v>
      </c>
      <c r="S23" s="309" t="s">
        <v>94</v>
      </c>
      <c r="T23" s="310">
        <v>0</v>
      </c>
      <c r="U23" s="310">
        <v>0</v>
      </c>
      <c r="V23" s="310">
        <v>0</v>
      </c>
      <c r="W23" s="303">
        <v>0</v>
      </c>
      <c r="Y23" s="23">
        <v>20</v>
      </c>
      <c r="Z23" s="3" t="s">
        <v>94</v>
      </c>
      <c r="AA23" s="3">
        <v>0</v>
      </c>
      <c r="AB23" s="3">
        <v>0</v>
      </c>
      <c r="AC23" s="3">
        <v>0</v>
      </c>
      <c r="AD23" s="3">
        <v>0</v>
      </c>
      <c r="AE23" s="3"/>
      <c r="AF23" s="309">
        <v>20</v>
      </c>
      <c r="AG23" s="311" t="s">
        <v>94</v>
      </c>
      <c r="AH23" s="311">
        <v>0</v>
      </c>
      <c r="AI23" s="311">
        <v>0</v>
      </c>
      <c r="AJ23" s="311">
        <v>0</v>
      </c>
      <c r="AK23" s="311">
        <v>0</v>
      </c>
      <c r="AL23" s="240"/>
      <c r="AM23" s="23"/>
      <c r="AN23" s="309">
        <v>0</v>
      </c>
      <c r="AO23" s="2">
        <v>0</v>
      </c>
      <c r="AP23" s="2">
        <v>0</v>
      </c>
      <c r="AQ23" s="2">
        <v>0</v>
      </c>
    </row>
    <row r="24" spans="1:43" ht="12.75">
      <c r="A24" s="23">
        <f t="shared" si="0"/>
        <v>21</v>
      </c>
      <c r="B24" s="23" t="s">
        <v>95</v>
      </c>
      <c r="C24" s="23">
        <f>Scores!C90</f>
        <v>0</v>
      </c>
      <c r="D24" s="19">
        <f>SUM(Scores!F90:F92)</f>
        <v>0</v>
      </c>
      <c r="E24" s="19">
        <f>SUM(Scores!K90:K92)</f>
        <v>0</v>
      </c>
      <c r="F24" s="19"/>
      <c r="G24" s="19">
        <f>SUM(Scores!AG90:AG92)</f>
        <v>0</v>
      </c>
      <c r="H24" s="19">
        <f>SUM(Scores!Q90:Q92)</f>
        <v>0</v>
      </c>
      <c r="I24" s="19">
        <f>MAX(Scores!AI90:AI93)</f>
        <v>0</v>
      </c>
      <c r="J24" s="19">
        <f>SUM(Scores!AH90:AH92)+I24</f>
        <v>0</v>
      </c>
      <c r="K24" s="23">
        <v>21</v>
      </c>
      <c r="L24" s="309" t="s">
        <v>95</v>
      </c>
      <c r="M24" s="310">
        <v>0</v>
      </c>
      <c r="N24" s="310">
        <v>0</v>
      </c>
      <c r="O24" s="310">
        <v>0</v>
      </c>
      <c r="P24" s="303">
        <v>0</v>
      </c>
      <c r="Q24" s="303"/>
      <c r="R24" s="309">
        <v>21</v>
      </c>
      <c r="S24" s="309" t="s">
        <v>95</v>
      </c>
      <c r="T24" s="310">
        <v>0</v>
      </c>
      <c r="U24" s="310">
        <v>0</v>
      </c>
      <c r="V24" s="310">
        <v>0</v>
      </c>
      <c r="W24" s="303">
        <v>0</v>
      </c>
      <c r="Y24" s="23">
        <v>21</v>
      </c>
      <c r="Z24" s="23" t="s">
        <v>95</v>
      </c>
      <c r="AA24" s="2">
        <v>0</v>
      </c>
      <c r="AB24" s="2">
        <v>0</v>
      </c>
      <c r="AC24" s="2">
        <v>0</v>
      </c>
      <c r="AD24" s="13">
        <v>0</v>
      </c>
      <c r="AF24" s="309">
        <v>21</v>
      </c>
      <c r="AG24" s="309" t="s">
        <v>95</v>
      </c>
      <c r="AH24" s="310">
        <v>0</v>
      </c>
      <c r="AI24" s="310">
        <v>0</v>
      </c>
      <c r="AJ24" s="310">
        <v>0</v>
      </c>
      <c r="AK24" s="303">
        <v>0</v>
      </c>
      <c r="AL24" s="240"/>
      <c r="AM24" s="23"/>
      <c r="AN24" s="309">
        <v>0</v>
      </c>
      <c r="AO24" s="2">
        <v>0</v>
      </c>
      <c r="AP24" s="2">
        <v>0</v>
      </c>
      <c r="AQ24" s="2">
        <v>0</v>
      </c>
    </row>
    <row r="25" spans="1:43" ht="12.75">
      <c r="A25" s="23">
        <f t="shared" si="0"/>
        <v>22</v>
      </c>
      <c r="B25" s="23" t="s">
        <v>96</v>
      </c>
      <c r="C25" s="23">
        <f>Scores!C94</f>
        <v>0</v>
      </c>
      <c r="D25" s="19">
        <f>SUM(Scores!F94:F96)</f>
        <v>0</v>
      </c>
      <c r="E25" s="19">
        <f>SUM(Scores!K94:K96)</f>
        <v>0</v>
      </c>
      <c r="F25" s="19"/>
      <c r="G25" s="19">
        <f>SUM(Scores!AG94:AG96)</f>
        <v>0</v>
      </c>
      <c r="H25" s="19">
        <f>SUM(Scores!Q94:Q96)</f>
        <v>0</v>
      </c>
      <c r="I25" s="19">
        <f>MAX(Scores!AI94:AI97)</f>
        <v>0</v>
      </c>
      <c r="J25" s="19">
        <f>SUM(Scores!AH94:AH96)+I25</f>
        <v>0</v>
      </c>
      <c r="K25" s="23">
        <v>22</v>
      </c>
      <c r="L25" s="309" t="s">
        <v>96</v>
      </c>
      <c r="M25" s="311">
        <v>0</v>
      </c>
      <c r="N25" s="311">
        <v>0</v>
      </c>
      <c r="O25" s="311">
        <v>0</v>
      </c>
      <c r="P25" s="311">
        <v>0</v>
      </c>
      <c r="Q25" s="303"/>
      <c r="R25" s="309">
        <v>22</v>
      </c>
      <c r="S25" s="309" t="s">
        <v>96</v>
      </c>
      <c r="T25" s="310">
        <v>0</v>
      </c>
      <c r="U25" s="310">
        <v>0</v>
      </c>
      <c r="V25" s="310">
        <v>0</v>
      </c>
      <c r="W25" s="303">
        <v>0</v>
      </c>
      <c r="Y25" s="23">
        <v>22</v>
      </c>
      <c r="Z25" s="23" t="s">
        <v>96</v>
      </c>
      <c r="AA25" s="2">
        <v>0</v>
      </c>
      <c r="AB25" s="2">
        <v>0</v>
      </c>
      <c r="AC25" s="2">
        <v>0</v>
      </c>
      <c r="AD25" s="13">
        <v>0</v>
      </c>
      <c r="AF25" s="309">
        <v>22</v>
      </c>
      <c r="AG25" s="309" t="s">
        <v>96</v>
      </c>
      <c r="AH25" s="310">
        <v>0</v>
      </c>
      <c r="AI25" s="310">
        <v>0</v>
      </c>
      <c r="AJ25" s="310">
        <v>0</v>
      </c>
      <c r="AK25" s="303">
        <v>0</v>
      </c>
      <c r="AL25" s="240"/>
      <c r="AM25" s="23"/>
      <c r="AN25" s="309">
        <v>0</v>
      </c>
      <c r="AO25" s="2">
        <v>0</v>
      </c>
      <c r="AP25" s="2">
        <v>0</v>
      </c>
      <c r="AQ25" s="2">
        <v>0</v>
      </c>
    </row>
    <row r="26" spans="1:43" ht="12.75">
      <c r="A26" s="23">
        <f t="shared" si="0"/>
        <v>23</v>
      </c>
      <c r="B26" s="23" t="s">
        <v>97</v>
      </c>
      <c r="C26" s="23">
        <f>Scores!C98</f>
        <v>0</v>
      </c>
      <c r="D26" s="19">
        <f>SUM(Scores!F98:F100)</f>
        <v>0</v>
      </c>
      <c r="E26" s="19">
        <f>SUM(Scores!K98:K100)</f>
        <v>0</v>
      </c>
      <c r="F26" s="19"/>
      <c r="G26" s="19">
        <f>SUM(Scores!AG98:AG100)</f>
        <v>0</v>
      </c>
      <c r="H26" s="19">
        <f>SUM(Scores!Q98:Q100)</f>
        <v>0</v>
      </c>
      <c r="I26" s="19">
        <f>MAX(Scores!AI98:AI101)</f>
        <v>0</v>
      </c>
      <c r="J26" s="19">
        <f>SUM(Scores!AH98:AH100)+I26</f>
        <v>0</v>
      </c>
      <c r="K26" s="23">
        <v>23</v>
      </c>
      <c r="L26" s="309" t="s">
        <v>97</v>
      </c>
      <c r="M26" s="310">
        <v>0</v>
      </c>
      <c r="N26" s="310">
        <v>0</v>
      </c>
      <c r="O26" s="310">
        <v>0</v>
      </c>
      <c r="P26" s="303">
        <v>0</v>
      </c>
      <c r="Q26" s="303"/>
      <c r="R26" s="309">
        <v>23</v>
      </c>
      <c r="S26" s="309" t="s">
        <v>97</v>
      </c>
      <c r="T26" s="310">
        <v>0</v>
      </c>
      <c r="U26" s="310">
        <v>0</v>
      </c>
      <c r="V26" s="310">
        <v>0</v>
      </c>
      <c r="W26" s="303">
        <v>0</v>
      </c>
      <c r="Y26" s="23">
        <v>23</v>
      </c>
      <c r="Z26" s="23" t="s">
        <v>97</v>
      </c>
      <c r="AA26" s="2">
        <v>0</v>
      </c>
      <c r="AB26" s="2">
        <v>0</v>
      </c>
      <c r="AC26" s="2">
        <v>0</v>
      </c>
      <c r="AD26" s="13">
        <v>0</v>
      </c>
      <c r="AF26" s="309">
        <v>23</v>
      </c>
      <c r="AG26" s="309" t="s">
        <v>97</v>
      </c>
      <c r="AH26" s="310">
        <v>0</v>
      </c>
      <c r="AI26" s="310">
        <v>0</v>
      </c>
      <c r="AJ26" s="310">
        <v>0</v>
      </c>
      <c r="AK26" s="303">
        <v>0</v>
      </c>
      <c r="AL26" s="240"/>
      <c r="AM26" s="23"/>
      <c r="AN26" s="309">
        <v>0</v>
      </c>
      <c r="AO26" s="2">
        <v>0</v>
      </c>
      <c r="AP26" s="2">
        <v>0</v>
      </c>
      <c r="AQ26" s="2">
        <v>0</v>
      </c>
    </row>
    <row r="27" spans="1:43" ht="12.75">
      <c r="A27" s="23">
        <f t="shared" si="0"/>
        <v>24</v>
      </c>
      <c r="B27" s="23" t="s">
        <v>98</v>
      </c>
      <c r="C27" s="23">
        <f>Scores!C102</f>
        <v>0</v>
      </c>
      <c r="D27" s="19">
        <f>SUM(Scores!F102:F104)</f>
        <v>0</v>
      </c>
      <c r="E27" s="19">
        <f>SUM(Scores!K102:K104)</f>
        <v>0</v>
      </c>
      <c r="F27" s="19"/>
      <c r="G27" s="19">
        <f>SUM(Scores!AG102:AG104)</f>
        <v>0</v>
      </c>
      <c r="H27" s="19">
        <f>SUM(Scores!Q102:Q104)</f>
        <v>0</v>
      </c>
      <c r="I27" s="19">
        <f>MAX(Scores!AI102:AI105)</f>
        <v>0</v>
      </c>
      <c r="J27" s="19">
        <f>SUM(Scores!AH102:AH104)+I27</f>
        <v>0</v>
      </c>
      <c r="K27" s="23">
        <v>24</v>
      </c>
      <c r="L27" s="309" t="s">
        <v>98</v>
      </c>
      <c r="M27" s="311">
        <v>0</v>
      </c>
      <c r="N27" s="311">
        <v>0</v>
      </c>
      <c r="O27" s="311">
        <v>0</v>
      </c>
      <c r="P27" s="311">
        <v>0</v>
      </c>
      <c r="Q27" s="303"/>
      <c r="R27" s="309">
        <v>24</v>
      </c>
      <c r="S27" s="309" t="s">
        <v>98</v>
      </c>
      <c r="T27" s="310">
        <v>0</v>
      </c>
      <c r="U27" s="310">
        <v>0</v>
      </c>
      <c r="V27" s="310">
        <v>0</v>
      </c>
      <c r="W27" s="303">
        <v>0</v>
      </c>
      <c r="Y27" s="23">
        <v>24</v>
      </c>
      <c r="Z27" s="23" t="s">
        <v>98</v>
      </c>
      <c r="AA27" s="2">
        <v>0</v>
      </c>
      <c r="AB27" s="2">
        <v>0</v>
      </c>
      <c r="AC27" s="2">
        <v>0</v>
      </c>
      <c r="AD27" s="13">
        <v>0</v>
      </c>
      <c r="AF27" s="309">
        <v>24</v>
      </c>
      <c r="AG27" s="309" t="s">
        <v>98</v>
      </c>
      <c r="AH27" s="310">
        <v>0</v>
      </c>
      <c r="AI27" s="310">
        <v>0</v>
      </c>
      <c r="AJ27" s="310">
        <v>0</v>
      </c>
      <c r="AK27" s="303">
        <v>0</v>
      </c>
      <c r="AL27" s="240"/>
      <c r="AM27" s="23"/>
      <c r="AN27" s="309">
        <v>0</v>
      </c>
      <c r="AO27" s="2">
        <v>0</v>
      </c>
      <c r="AP27" s="2">
        <v>0</v>
      </c>
      <c r="AQ27" s="2">
        <v>0</v>
      </c>
    </row>
    <row r="28" spans="1:43" ht="12.75">
      <c r="A28" s="23">
        <f t="shared" si="0"/>
        <v>25</v>
      </c>
      <c r="B28" s="23" t="s">
        <v>99</v>
      </c>
      <c r="C28" s="23">
        <f>Scores!C106</f>
        <v>0</v>
      </c>
      <c r="D28" s="19">
        <f>SUM(Scores!F106:F108)</f>
        <v>0</v>
      </c>
      <c r="E28" s="19">
        <f>SUM(Scores!K106:K108)</f>
        <v>0</v>
      </c>
      <c r="F28" s="19"/>
      <c r="G28" s="19">
        <f>SUM(Scores!AG106:AG108)</f>
        <v>0</v>
      </c>
      <c r="H28" s="19">
        <f>SUM(Scores!Q106:Q108)</f>
        <v>0</v>
      </c>
      <c r="I28" s="19">
        <f>MAX(Scores!AI106:AI109)</f>
        <v>0</v>
      </c>
      <c r="J28" s="19">
        <f>SUM(Scores!AH106:AH108)+I28</f>
        <v>0</v>
      </c>
      <c r="K28" s="23">
        <v>25</v>
      </c>
      <c r="L28" s="309" t="s">
        <v>99</v>
      </c>
      <c r="M28" s="310">
        <v>0</v>
      </c>
      <c r="N28" s="310">
        <v>0</v>
      </c>
      <c r="O28" s="310">
        <v>0</v>
      </c>
      <c r="P28" s="303">
        <v>0</v>
      </c>
      <c r="Q28" s="303"/>
      <c r="R28" s="309">
        <v>25</v>
      </c>
      <c r="S28" s="309" t="s">
        <v>99</v>
      </c>
      <c r="T28" s="310">
        <v>0</v>
      </c>
      <c r="U28" s="310">
        <v>0</v>
      </c>
      <c r="V28" s="310">
        <v>0</v>
      </c>
      <c r="W28" s="303">
        <v>0</v>
      </c>
      <c r="Y28" s="23">
        <v>25</v>
      </c>
      <c r="Z28" s="23" t="s">
        <v>99</v>
      </c>
      <c r="AA28" s="2">
        <v>0</v>
      </c>
      <c r="AB28" s="2">
        <v>0</v>
      </c>
      <c r="AC28" s="2">
        <v>0</v>
      </c>
      <c r="AD28" s="13">
        <v>0</v>
      </c>
      <c r="AF28" s="309">
        <v>25</v>
      </c>
      <c r="AG28" s="309" t="s">
        <v>99</v>
      </c>
      <c r="AH28" s="310">
        <v>0</v>
      </c>
      <c r="AI28" s="310">
        <v>0</v>
      </c>
      <c r="AJ28" s="310">
        <v>0</v>
      </c>
      <c r="AK28" s="303">
        <v>0</v>
      </c>
      <c r="AL28" s="240"/>
      <c r="AM28" s="23"/>
      <c r="AN28" s="309">
        <v>0</v>
      </c>
      <c r="AO28" s="2">
        <v>0</v>
      </c>
      <c r="AP28" s="2">
        <v>0</v>
      </c>
      <c r="AQ28" s="2">
        <v>0</v>
      </c>
    </row>
    <row r="29" spans="1:43" ht="12.75">
      <c r="A29" s="23">
        <f t="shared" si="0"/>
        <v>26</v>
      </c>
      <c r="B29" s="23" t="s">
        <v>100</v>
      </c>
      <c r="C29" s="23">
        <f>Scores!C110</f>
        <v>0</v>
      </c>
      <c r="D29" s="19">
        <f>SUM(Scores!F110:F112)</f>
        <v>0</v>
      </c>
      <c r="E29" s="19">
        <f>SUM(Scores!K110:K112)</f>
        <v>0</v>
      </c>
      <c r="F29" s="19"/>
      <c r="G29" s="19">
        <f>SUM(Scores!AG110:AG112)</f>
        <v>0</v>
      </c>
      <c r="H29" s="19">
        <f>SUM(Scores!Q110:Q112)</f>
        <v>0</v>
      </c>
      <c r="I29" s="19">
        <f>MAX(Scores!AI110:AI113)</f>
        <v>0</v>
      </c>
      <c r="J29" s="19">
        <f>SUM(Scores!AH110:AH112)+I29</f>
        <v>0</v>
      </c>
      <c r="K29" s="23">
        <v>26</v>
      </c>
      <c r="L29" s="309" t="s">
        <v>100</v>
      </c>
      <c r="M29" s="310">
        <v>0</v>
      </c>
      <c r="N29" s="310">
        <v>0</v>
      </c>
      <c r="O29" s="310">
        <v>0</v>
      </c>
      <c r="P29" s="303">
        <v>0</v>
      </c>
      <c r="Q29" s="303"/>
      <c r="R29" s="309">
        <v>26</v>
      </c>
      <c r="S29" s="309" t="s">
        <v>100</v>
      </c>
      <c r="T29" s="310">
        <v>0</v>
      </c>
      <c r="U29" s="310">
        <v>0</v>
      </c>
      <c r="V29" s="310">
        <v>0</v>
      </c>
      <c r="W29" s="303">
        <v>0</v>
      </c>
      <c r="Y29" s="23">
        <v>26</v>
      </c>
      <c r="Z29" s="23" t="s">
        <v>100</v>
      </c>
      <c r="AA29" s="2">
        <v>0</v>
      </c>
      <c r="AB29" s="2">
        <v>0</v>
      </c>
      <c r="AC29" s="2">
        <v>0</v>
      </c>
      <c r="AD29" s="13">
        <v>0</v>
      </c>
      <c r="AE29" s="3"/>
      <c r="AF29" s="309">
        <v>26</v>
      </c>
      <c r="AG29" s="310" t="s">
        <v>100</v>
      </c>
      <c r="AH29" s="310">
        <v>0</v>
      </c>
      <c r="AI29" s="310">
        <v>0</v>
      </c>
      <c r="AJ29" s="310">
        <v>0</v>
      </c>
      <c r="AK29" s="310">
        <v>0</v>
      </c>
      <c r="AL29" s="240"/>
      <c r="AM29" s="23"/>
      <c r="AN29" s="309">
        <v>0</v>
      </c>
      <c r="AO29" s="2">
        <v>0</v>
      </c>
      <c r="AP29" s="2">
        <v>0</v>
      </c>
      <c r="AQ29" s="2">
        <v>0</v>
      </c>
    </row>
    <row r="30" spans="1:43" ht="12.75">
      <c r="A30" s="23">
        <f t="shared" si="0"/>
        <v>27</v>
      </c>
      <c r="B30" s="23" t="s">
        <v>101</v>
      </c>
      <c r="C30" s="23">
        <f>Scores!C114</f>
        <v>0</v>
      </c>
      <c r="D30" s="19">
        <f>SUM(Scores!F114:F116)</f>
        <v>0</v>
      </c>
      <c r="E30" s="19">
        <f>SUM(Scores!K114:K116)</f>
        <v>0</v>
      </c>
      <c r="F30" s="19"/>
      <c r="G30" s="19">
        <f>SUM(Scores!AG114:AG116)</f>
        <v>0</v>
      </c>
      <c r="H30" s="19">
        <f>SUM(Scores!Q114:Q116)</f>
        <v>0</v>
      </c>
      <c r="I30" s="19">
        <f>MAX(Scores!AI114:AI117)</f>
        <v>0</v>
      </c>
      <c r="J30" s="19">
        <f>SUM(Scores!AH114:AH116)+I30</f>
        <v>0</v>
      </c>
      <c r="K30" s="23">
        <v>27</v>
      </c>
      <c r="L30" s="309" t="s">
        <v>101</v>
      </c>
      <c r="M30" s="310">
        <v>0</v>
      </c>
      <c r="N30" s="310">
        <v>0</v>
      </c>
      <c r="O30" s="310">
        <v>0</v>
      </c>
      <c r="P30" s="303">
        <v>0</v>
      </c>
      <c r="Q30" s="303"/>
      <c r="R30" s="309">
        <v>27</v>
      </c>
      <c r="S30" s="309" t="s">
        <v>101</v>
      </c>
      <c r="T30" s="310">
        <v>0</v>
      </c>
      <c r="U30" s="310">
        <v>0</v>
      </c>
      <c r="V30" s="310">
        <v>0</v>
      </c>
      <c r="W30" s="303">
        <v>0</v>
      </c>
      <c r="Y30" s="23">
        <v>27</v>
      </c>
      <c r="Z30" s="23" t="s">
        <v>101</v>
      </c>
      <c r="AA30" s="2">
        <v>0</v>
      </c>
      <c r="AB30" s="2">
        <v>0</v>
      </c>
      <c r="AC30" s="2">
        <v>0</v>
      </c>
      <c r="AD30" s="13">
        <v>0</v>
      </c>
      <c r="AF30" s="309">
        <v>27</v>
      </c>
      <c r="AG30" s="309" t="s">
        <v>101</v>
      </c>
      <c r="AH30" s="310">
        <v>0</v>
      </c>
      <c r="AI30" s="310">
        <v>0</v>
      </c>
      <c r="AJ30" s="310">
        <v>0</v>
      </c>
      <c r="AK30" s="303">
        <v>0</v>
      </c>
      <c r="AL30" s="240"/>
      <c r="AM30" s="23"/>
      <c r="AN30" s="309">
        <v>0</v>
      </c>
      <c r="AO30" s="2">
        <v>0</v>
      </c>
      <c r="AP30" s="2">
        <v>0</v>
      </c>
      <c r="AQ30" s="2">
        <v>0</v>
      </c>
    </row>
    <row r="31" spans="1:43" ht="12.75">
      <c r="A31" s="23">
        <f t="shared" si="0"/>
        <v>28</v>
      </c>
      <c r="B31" s="23" t="s">
        <v>102</v>
      </c>
      <c r="C31" s="23">
        <f>Scores!C118</f>
        <v>0</v>
      </c>
      <c r="D31" s="19">
        <f>SUM(Scores!F118:F120)</f>
        <v>0</v>
      </c>
      <c r="E31" s="19">
        <f>SUM(Scores!K118:K120)</f>
        <v>0</v>
      </c>
      <c r="F31" s="19"/>
      <c r="G31" s="19">
        <f>SUM(Scores!AG118:AG120)</f>
        <v>0</v>
      </c>
      <c r="H31" s="19">
        <f>SUM(Scores!Q118:Q120)</f>
        <v>0</v>
      </c>
      <c r="I31" s="19">
        <f>MAX(Scores!AI118:AI121)</f>
        <v>0</v>
      </c>
      <c r="J31" s="19">
        <f>SUM(Scores!AH118:AH120)+I31</f>
        <v>0</v>
      </c>
      <c r="K31" s="23">
        <v>28</v>
      </c>
      <c r="L31" s="311" t="s">
        <v>102</v>
      </c>
      <c r="M31" s="311">
        <v>0</v>
      </c>
      <c r="N31" s="311">
        <v>0</v>
      </c>
      <c r="O31" s="311">
        <v>0</v>
      </c>
      <c r="P31" s="311">
        <v>0</v>
      </c>
      <c r="Q31" s="303"/>
      <c r="R31" s="309">
        <v>28</v>
      </c>
      <c r="S31" s="309" t="s">
        <v>102</v>
      </c>
      <c r="T31" s="310">
        <v>0</v>
      </c>
      <c r="U31" s="310">
        <v>0</v>
      </c>
      <c r="V31" s="310">
        <v>0</v>
      </c>
      <c r="W31" s="303">
        <v>0</v>
      </c>
      <c r="Y31" s="23">
        <v>28</v>
      </c>
      <c r="Z31" s="23" t="s">
        <v>102</v>
      </c>
      <c r="AA31" s="2">
        <v>0</v>
      </c>
      <c r="AB31" s="2">
        <v>0</v>
      </c>
      <c r="AC31" s="2">
        <v>0</v>
      </c>
      <c r="AD31" s="13">
        <v>0</v>
      </c>
      <c r="AF31" s="309">
        <v>28</v>
      </c>
      <c r="AG31" s="309" t="s">
        <v>102</v>
      </c>
      <c r="AH31" s="310">
        <v>0</v>
      </c>
      <c r="AI31" s="310">
        <v>0</v>
      </c>
      <c r="AJ31" s="310">
        <v>0</v>
      </c>
      <c r="AK31" s="303">
        <v>0</v>
      </c>
      <c r="AL31" s="240"/>
      <c r="AM31" s="23"/>
      <c r="AN31" s="309">
        <v>0</v>
      </c>
      <c r="AO31" s="2">
        <v>0</v>
      </c>
      <c r="AP31" s="2">
        <v>0</v>
      </c>
      <c r="AQ31" s="2">
        <v>0</v>
      </c>
    </row>
    <row r="32" spans="1:43" ht="12.75">
      <c r="A32" s="23">
        <f t="shared" si="0"/>
        <v>29</v>
      </c>
      <c r="B32" s="23" t="s">
        <v>103</v>
      </c>
      <c r="C32" s="23">
        <f>Scores!C122</f>
        <v>0</v>
      </c>
      <c r="D32" s="19">
        <f>SUM(Scores!F122:F124)</f>
        <v>0</v>
      </c>
      <c r="E32" s="19">
        <f>SUM(Scores!K122:K124)</f>
        <v>0</v>
      </c>
      <c r="F32" s="19"/>
      <c r="G32" s="19">
        <f>SUM(Scores!AG122:AG124)</f>
        <v>0</v>
      </c>
      <c r="H32" s="19">
        <f>SUM(Scores!Q122:Q124)</f>
        <v>0</v>
      </c>
      <c r="I32" s="19">
        <f>MAX(Scores!AI122:AI125)</f>
        <v>0</v>
      </c>
      <c r="J32" s="19">
        <f>SUM(Scores!AH122:AH124)+I32</f>
        <v>0</v>
      </c>
      <c r="K32" s="23">
        <v>29</v>
      </c>
      <c r="L32" s="309" t="s">
        <v>103</v>
      </c>
      <c r="M32" s="310">
        <v>0</v>
      </c>
      <c r="N32" s="310">
        <v>0</v>
      </c>
      <c r="O32" s="310">
        <v>0</v>
      </c>
      <c r="P32" s="303">
        <v>0</v>
      </c>
      <c r="Q32" s="303"/>
      <c r="R32" s="309">
        <v>29</v>
      </c>
      <c r="S32" s="309" t="s">
        <v>103</v>
      </c>
      <c r="T32" s="310">
        <v>0</v>
      </c>
      <c r="U32" s="310">
        <v>0</v>
      </c>
      <c r="V32" s="310">
        <v>0</v>
      </c>
      <c r="W32" s="303">
        <v>0</v>
      </c>
      <c r="Y32" s="23">
        <v>29</v>
      </c>
      <c r="Z32" s="23" t="s">
        <v>103</v>
      </c>
      <c r="AA32" s="2">
        <v>0</v>
      </c>
      <c r="AB32" s="2">
        <v>0</v>
      </c>
      <c r="AC32" s="2">
        <v>0</v>
      </c>
      <c r="AD32" s="13">
        <v>0</v>
      </c>
      <c r="AE32" s="3"/>
      <c r="AF32" s="309">
        <v>29</v>
      </c>
      <c r="AG32" s="311" t="s">
        <v>103</v>
      </c>
      <c r="AH32" s="311">
        <v>0</v>
      </c>
      <c r="AI32" s="311">
        <v>0</v>
      </c>
      <c r="AJ32" s="311">
        <v>0</v>
      </c>
      <c r="AK32" s="311">
        <v>0</v>
      </c>
      <c r="AL32" s="240"/>
      <c r="AM32" s="23"/>
      <c r="AN32" s="309">
        <v>0</v>
      </c>
      <c r="AO32" s="2">
        <v>0</v>
      </c>
      <c r="AP32" s="2">
        <v>0</v>
      </c>
      <c r="AQ32" s="2">
        <v>0</v>
      </c>
    </row>
    <row r="33" spans="1:43" ht="12.75">
      <c r="A33" s="23">
        <f t="shared" si="0"/>
        <v>30</v>
      </c>
      <c r="B33" s="23" t="s">
        <v>104</v>
      </c>
      <c r="C33" s="23">
        <f>Scores!C126</f>
        <v>0</v>
      </c>
      <c r="D33" s="19">
        <f>SUM(Scores!F126:F128)</f>
        <v>0</v>
      </c>
      <c r="E33" s="19">
        <f>SUM(Scores!K126:K128)</f>
        <v>0</v>
      </c>
      <c r="F33" s="19"/>
      <c r="G33" s="19">
        <f>SUM(Scores!AG126:AG128)</f>
        <v>0</v>
      </c>
      <c r="H33" s="19">
        <f>SUM(Scores!Q126:Q128)</f>
        <v>0</v>
      </c>
      <c r="I33" s="19">
        <f>MAX(Scores!AI126:AI129)</f>
        <v>0</v>
      </c>
      <c r="J33" s="19">
        <f>SUM(Scores!AH126:AH128)+I33</f>
        <v>0</v>
      </c>
      <c r="K33" s="23">
        <v>30</v>
      </c>
      <c r="L33" s="309" t="s">
        <v>104</v>
      </c>
      <c r="M33" s="310">
        <v>0</v>
      </c>
      <c r="N33" s="310">
        <v>0</v>
      </c>
      <c r="O33" s="310">
        <v>0</v>
      </c>
      <c r="P33" s="303">
        <v>0</v>
      </c>
      <c r="Q33" s="303"/>
      <c r="R33" s="309">
        <v>30</v>
      </c>
      <c r="S33" s="309" t="s">
        <v>104</v>
      </c>
      <c r="T33" s="310">
        <v>0</v>
      </c>
      <c r="U33" s="310">
        <v>0</v>
      </c>
      <c r="V33" s="310">
        <v>0</v>
      </c>
      <c r="W33" s="303">
        <v>0</v>
      </c>
      <c r="Y33" s="23">
        <v>30</v>
      </c>
      <c r="Z33" s="23" t="s">
        <v>104</v>
      </c>
      <c r="AA33" s="2">
        <v>0</v>
      </c>
      <c r="AB33" s="2">
        <v>0</v>
      </c>
      <c r="AC33" s="2">
        <v>0</v>
      </c>
      <c r="AD33" s="13">
        <v>0</v>
      </c>
      <c r="AF33" s="309">
        <v>30</v>
      </c>
      <c r="AG33" s="309" t="s">
        <v>104</v>
      </c>
      <c r="AH33" s="310">
        <v>0</v>
      </c>
      <c r="AI33" s="310">
        <v>0</v>
      </c>
      <c r="AJ33" s="310">
        <v>0</v>
      </c>
      <c r="AK33" s="303">
        <v>0</v>
      </c>
      <c r="AL33" s="240"/>
      <c r="AM33" s="23"/>
      <c r="AN33" s="309">
        <v>0</v>
      </c>
      <c r="AO33" s="2">
        <v>0</v>
      </c>
      <c r="AP33" s="2">
        <v>0</v>
      </c>
      <c r="AQ33" s="2">
        <v>0</v>
      </c>
    </row>
    <row r="34" spans="1:43" ht="12.75">
      <c r="A34" s="23">
        <f t="shared" si="0"/>
        <v>31</v>
      </c>
      <c r="B34" s="23" t="s">
        <v>105</v>
      </c>
      <c r="C34" s="23">
        <f>Scores!C130</f>
        <v>0</v>
      </c>
      <c r="D34" s="19">
        <f>SUM(Scores!F130:F132)</f>
        <v>0</v>
      </c>
      <c r="E34" s="19">
        <f>SUM(Scores!K130:K132)</f>
        <v>0</v>
      </c>
      <c r="F34" s="19"/>
      <c r="G34" s="19">
        <f>SUM(Scores!AG130:AG132)</f>
        <v>0</v>
      </c>
      <c r="H34" s="19">
        <f>SUM(Scores!Q130:Q132)</f>
        <v>0</v>
      </c>
      <c r="I34" s="19">
        <f>MAX(Scores!AI130:AI133)</f>
        <v>0</v>
      </c>
      <c r="J34" s="19">
        <f>SUM(Scores!AH130:AH132)+I34</f>
        <v>0</v>
      </c>
      <c r="K34" s="23">
        <v>31</v>
      </c>
      <c r="L34" s="309" t="s">
        <v>105</v>
      </c>
      <c r="M34" s="310">
        <v>0</v>
      </c>
      <c r="N34" s="310">
        <v>0</v>
      </c>
      <c r="O34" s="310">
        <v>0</v>
      </c>
      <c r="P34" s="303">
        <v>0</v>
      </c>
      <c r="Q34" s="303"/>
      <c r="R34" s="309">
        <v>31</v>
      </c>
      <c r="S34" s="309" t="s">
        <v>105</v>
      </c>
      <c r="T34" s="310">
        <v>0</v>
      </c>
      <c r="U34" s="310">
        <v>0</v>
      </c>
      <c r="V34" s="310">
        <v>0</v>
      </c>
      <c r="W34" s="303">
        <v>0</v>
      </c>
      <c r="Y34" s="23">
        <v>31</v>
      </c>
      <c r="Z34" s="23" t="s">
        <v>105</v>
      </c>
      <c r="AA34" s="2">
        <v>0</v>
      </c>
      <c r="AB34" s="2">
        <v>0</v>
      </c>
      <c r="AC34" s="2">
        <v>0</v>
      </c>
      <c r="AD34" s="13">
        <v>0</v>
      </c>
      <c r="AF34" s="309">
        <v>31</v>
      </c>
      <c r="AG34" s="309" t="s">
        <v>105</v>
      </c>
      <c r="AH34" s="310">
        <v>0</v>
      </c>
      <c r="AI34" s="310">
        <v>0</v>
      </c>
      <c r="AJ34" s="310">
        <v>0</v>
      </c>
      <c r="AK34" s="303">
        <v>0</v>
      </c>
      <c r="AL34" s="240"/>
      <c r="AM34" s="23"/>
      <c r="AN34" s="309">
        <v>0</v>
      </c>
      <c r="AO34" s="2">
        <v>0</v>
      </c>
      <c r="AP34" s="2">
        <v>0</v>
      </c>
      <c r="AQ34" s="2">
        <v>0</v>
      </c>
    </row>
    <row r="35" spans="1:43" ht="12.75">
      <c r="A35" s="23">
        <f t="shared" si="0"/>
        <v>32</v>
      </c>
      <c r="B35" s="23" t="s">
        <v>106</v>
      </c>
      <c r="C35" s="23">
        <f>Scores!C134</f>
        <v>0</v>
      </c>
      <c r="D35" s="19">
        <f>SUM(Scores!F134:F136)</f>
        <v>0</v>
      </c>
      <c r="E35" s="19">
        <f>SUM(Scores!K134:K136)</f>
        <v>0</v>
      </c>
      <c r="F35" s="19"/>
      <c r="G35" s="19">
        <f>SUM(Scores!AG134:AG136)</f>
        <v>0</v>
      </c>
      <c r="H35" s="19">
        <f>SUM(Scores!Q134:Q136)</f>
        <v>0</v>
      </c>
      <c r="I35" s="19">
        <f>MAX(Scores!AI134:AI137)</f>
        <v>0</v>
      </c>
      <c r="J35" s="19">
        <f>SUM(Scores!AH134:AH136)+I35</f>
        <v>0</v>
      </c>
      <c r="K35" s="23">
        <v>32</v>
      </c>
      <c r="L35" s="309" t="s">
        <v>106</v>
      </c>
      <c r="M35" s="311">
        <v>0</v>
      </c>
      <c r="N35" s="311">
        <v>0</v>
      </c>
      <c r="O35" s="311">
        <v>0</v>
      </c>
      <c r="P35" s="311">
        <v>0</v>
      </c>
      <c r="Q35" s="303"/>
      <c r="R35" s="309">
        <v>32</v>
      </c>
      <c r="S35" s="309" t="s">
        <v>106</v>
      </c>
      <c r="T35" s="310">
        <v>0</v>
      </c>
      <c r="U35" s="310">
        <v>0</v>
      </c>
      <c r="V35" s="310">
        <v>0</v>
      </c>
      <c r="W35" s="303">
        <v>0</v>
      </c>
      <c r="Y35" s="23">
        <v>32</v>
      </c>
      <c r="Z35" s="23" t="s">
        <v>106</v>
      </c>
      <c r="AA35" s="2">
        <v>0</v>
      </c>
      <c r="AB35" s="2">
        <v>0</v>
      </c>
      <c r="AC35" s="2">
        <v>0</v>
      </c>
      <c r="AD35" s="13">
        <v>0</v>
      </c>
      <c r="AF35" s="309">
        <v>32</v>
      </c>
      <c r="AG35" s="309" t="s">
        <v>106</v>
      </c>
      <c r="AH35" s="310">
        <v>0</v>
      </c>
      <c r="AI35" s="310">
        <v>0</v>
      </c>
      <c r="AJ35" s="310">
        <v>0</v>
      </c>
      <c r="AK35" s="303">
        <v>0</v>
      </c>
      <c r="AL35" s="240"/>
      <c r="AM35" s="23"/>
      <c r="AN35" s="309">
        <v>0</v>
      </c>
      <c r="AO35" s="2">
        <v>0</v>
      </c>
      <c r="AP35" s="2">
        <v>0</v>
      </c>
      <c r="AQ35" s="2">
        <v>0</v>
      </c>
    </row>
    <row r="36" spans="1:43" ht="12.75">
      <c r="A36" s="23">
        <f t="shared" si="0"/>
        <v>33</v>
      </c>
      <c r="B36" s="23" t="s">
        <v>107</v>
      </c>
      <c r="C36" s="23">
        <f>Scores!C138</f>
        <v>0</v>
      </c>
      <c r="D36" s="19">
        <f>SUM(Scores!F138:F140)</f>
        <v>0</v>
      </c>
      <c r="E36" s="19">
        <f>SUM(Scores!K138:K140)</f>
        <v>0</v>
      </c>
      <c r="F36" s="19"/>
      <c r="G36" s="19">
        <f>SUM(Scores!AG138:AG140)</f>
        <v>0</v>
      </c>
      <c r="H36" s="19">
        <f>SUM(Scores!Q138:Q140)</f>
        <v>0</v>
      </c>
      <c r="I36" s="19">
        <f>MAX(Scores!AI138:AI141)</f>
        <v>0</v>
      </c>
      <c r="J36" s="19">
        <f>SUM(Scores!AH138:AH140)+I36</f>
        <v>0</v>
      </c>
      <c r="K36" s="23">
        <v>33</v>
      </c>
      <c r="L36" s="309" t="s">
        <v>107</v>
      </c>
      <c r="M36" s="310">
        <v>0</v>
      </c>
      <c r="N36" s="310">
        <v>0</v>
      </c>
      <c r="O36" s="310">
        <v>0</v>
      </c>
      <c r="P36" s="303">
        <v>0</v>
      </c>
      <c r="Q36" s="303"/>
      <c r="R36" s="309">
        <v>33</v>
      </c>
      <c r="S36" s="311" t="s">
        <v>107</v>
      </c>
      <c r="T36" s="311">
        <v>0</v>
      </c>
      <c r="U36" s="311">
        <v>0</v>
      </c>
      <c r="V36" s="311">
        <v>0</v>
      </c>
      <c r="W36" s="311">
        <v>0</v>
      </c>
      <c r="Y36" s="23">
        <v>33</v>
      </c>
      <c r="Z36" s="23" t="s">
        <v>107</v>
      </c>
      <c r="AA36" s="2">
        <v>0</v>
      </c>
      <c r="AB36" s="2">
        <v>0</v>
      </c>
      <c r="AC36" s="2">
        <v>0</v>
      </c>
      <c r="AD36" s="13">
        <v>0</v>
      </c>
      <c r="AE36" s="3"/>
      <c r="AF36" s="309">
        <v>33</v>
      </c>
      <c r="AG36" s="309" t="s">
        <v>107</v>
      </c>
      <c r="AH36" s="310">
        <v>0</v>
      </c>
      <c r="AI36" s="310">
        <v>0</v>
      </c>
      <c r="AJ36" s="310">
        <v>0</v>
      </c>
      <c r="AK36" s="303">
        <v>0</v>
      </c>
      <c r="AL36" s="240"/>
      <c r="AM36" s="23"/>
      <c r="AN36" s="309">
        <v>0</v>
      </c>
      <c r="AO36" s="2">
        <v>0</v>
      </c>
      <c r="AP36" s="2">
        <v>0</v>
      </c>
      <c r="AQ36" s="2">
        <v>0</v>
      </c>
    </row>
    <row r="37" spans="1:43" ht="12.75">
      <c r="A37" s="23">
        <f t="shared" si="0"/>
        <v>34</v>
      </c>
      <c r="B37" s="23" t="s">
        <v>108</v>
      </c>
      <c r="C37" s="23">
        <f>Scores!C142</f>
        <v>0</v>
      </c>
      <c r="D37" s="19">
        <f>SUM(Scores!F142:F144)</f>
        <v>0</v>
      </c>
      <c r="E37" s="19">
        <f>SUM(Scores!K142:K144)</f>
        <v>0</v>
      </c>
      <c r="F37" s="19"/>
      <c r="G37" s="19">
        <f>SUM(Scores!AG142:AG144)</f>
        <v>0</v>
      </c>
      <c r="H37" s="19">
        <f>SUM(Scores!Q142:Q144)</f>
        <v>0</v>
      </c>
      <c r="I37" s="19">
        <f>MAX(Scores!AI142:AI145)</f>
        <v>0</v>
      </c>
      <c r="J37" s="19">
        <f>SUM(Scores!AH142:AH144)+I37</f>
        <v>0</v>
      </c>
      <c r="K37" s="23">
        <v>34</v>
      </c>
      <c r="L37" s="309" t="s">
        <v>108</v>
      </c>
      <c r="M37" s="310">
        <v>0</v>
      </c>
      <c r="N37" s="310">
        <v>0</v>
      </c>
      <c r="O37" s="310">
        <v>0</v>
      </c>
      <c r="P37" s="303">
        <v>0</v>
      </c>
      <c r="Q37" s="303"/>
      <c r="R37" s="309">
        <v>34</v>
      </c>
      <c r="S37" s="309" t="s">
        <v>108</v>
      </c>
      <c r="T37" s="310">
        <v>0</v>
      </c>
      <c r="U37" s="310">
        <v>0</v>
      </c>
      <c r="V37" s="310">
        <v>0</v>
      </c>
      <c r="W37" s="303">
        <v>0</v>
      </c>
      <c r="Y37" s="23">
        <v>34</v>
      </c>
      <c r="Z37" s="3" t="s">
        <v>108</v>
      </c>
      <c r="AA37" s="3">
        <v>0</v>
      </c>
      <c r="AB37" s="3">
        <v>0</v>
      </c>
      <c r="AC37" s="3">
        <v>0</v>
      </c>
      <c r="AD37" s="3">
        <v>0</v>
      </c>
      <c r="AE37" s="3"/>
      <c r="AF37" s="309">
        <v>34</v>
      </c>
      <c r="AG37" s="309" t="s">
        <v>108</v>
      </c>
      <c r="AH37" s="310">
        <v>0</v>
      </c>
      <c r="AI37" s="310">
        <v>0</v>
      </c>
      <c r="AJ37" s="310">
        <v>0</v>
      </c>
      <c r="AK37" s="303">
        <v>0</v>
      </c>
      <c r="AL37" s="240"/>
      <c r="AM37" s="23"/>
      <c r="AN37" s="309">
        <v>0</v>
      </c>
      <c r="AO37" s="2">
        <v>0</v>
      </c>
      <c r="AP37" s="2">
        <v>0</v>
      </c>
      <c r="AQ37" s="2">
        <v>0</v>
      </c>
    </row>
    <row r="38" spans="1:43" ht="12.75">
      <c r="A38" s="23">
        <f t="shared" si="0"/>
        <v>35</v>
      </c>
      <c r="B38" s="23" t="s">
        <v>109</v>
      </c>
      <c r="C38" s="23">
        <f>Scores!C146</f>
        <v>0</v>
      </c>
      <c r="D38" s="19">
        <f>SUM(Scores!F146:F148)</f>
        <v>0</v>
      </c>
      <c r="E38" s="19">
        <f>SUM(Scores!K146:K148)</f>
        <v>0</v>
      </c>
      <c r="F38" s="19"/>
      <c r="G38" s="19">
        <f>SUM(Scores!AG146:AG148)</f>
        <v>0</v>
      </c>
      <c r="H38" s="19">
        <f>SUM(Scores!Q146:Q148)</f>
        <v>0</v>
      </c>
      <c r="I38" s="19">
        <f>MAX(Scores!AI146:AI149)</f>
        <v>0</v>
      </c>
      <c r="J38" s="19">
        <f>SUM(Scores!AH146:AH148)+I38</f>
        <v>0</v>
      </c>
      <c r="K38" s="23">
        <v>35</v>
      </c>
      <c r="L38" s="309" t="s">
        <v>109</v>
      </c>
      <c r="M38" s="310">
        <v>0</v>
      </c>
      <c r="N38" s="310">
        <v>0</v>
      </c>
      <c r="O38" s="310">
        <v>0</v>
      </c>
      <c r="P38" s="303">
        <v>0</v>
      </c>
      <c r="Q38" s="303"/>
      <c r="R38" s="309">
        <v>35</v>
      </c>
      <c r="S38" s="309" t="s">
        <v>109</v>
      </c>
      <c r="T38" s="310">
        <v>0</v>
      </c>
      <c r="U38" s="310">
        <v>0</v>
      </c>
      <c r="V38" s="310">
        <v>0</v>
      </c>
      <c r="W38" s="303">
        <v>0</v>
      </c>
      <c r="Y38" s="23">
        <v>35</v>
      </c>
      <c r="Z38" s="23" t="s">
        <v>109</v>
      </c>
      <c r="AA38" s="2">
        <v>0</v>
      </c>
      <c r="AB38" s="2">
        <v>0</v>
      </c>
      <c r="AC38" s="2">
        <v>0</v>
      </c>
      <c r="AD38" s="13">
        <v>0</v>
      </c>
      <c r="AF38" s="309">
        <v>35</v>
      </c>
      <c r="AG38" s="309" t="s">
        <v>109</v>
      </c>
      <c r="AH38" s="310">
        <v>0</v>
      </c>
      <c r="AI38" s="310">
        <v>0</v>
      </c>
      <c r="AJ38" s="310">
        <v>0</v>
      </c>
      <c r="AK38" s="303">
        <v>0</v>
      </c>
      <c r="AL38" s="240"/>
      <c r="AM38" s="23"/>
      <c r="AN38" s="309">
        <v>0</v>
      </c>
      <c r="AO38" s="2">
        <v>0</v>
      </c>
      <c r="AP38" s="2">
        <v>0</v>
      </c>
      <c r="AQ38" s="2">
        <v>0</v>
      </c>
    </row>
    <row r="39" spans="1:43" ht="12.75">
      <c r="A39" s="23">
        <f t="shared" si="0"/>
        <v>36</v>
      </c>
      <c r="B39" s="23" t="s">
        <v>110</v>
      </c>
      <c r="C39" s="23">
        <f>Scores!C150</f>
        <v>0</v>
      </c>
      <c r="D39" s="19">
        <f>SUM(Scores!F150:F152)</f>
        <v>0</v>
      </c>
      <c r="E39" s="19">
        <f>SUM(Scores!K150:K152)</f>
        <v>0</v>
      </c>
      <c r="F39" s="19"/>
      <c r="G39" s="19">
        <f>SUM(Scores!AG150:AG152)</f>
        <v>0</v>
      </c>
      <c r="H39" s="19">
        <f>SUM(Scores!Q150:Q152)</f>
        <v>0</v>
      </c>
      <c r="I39" s="19">
        <f>MAX(Scores!AI150:AI153)</f>
        <v>0</v>
      </c>
      <c r="J39" s="19">
        <f>SUM(Scores!AH150:AH152)+I39</f>
        <v>0</v>
      </c>
      <c r="K39" s="23">
        <v>36</v>
      </c>
      <c r="L39" s="309" t="s">
        <v>110</v>
      </c>
      <c r="M39" s="310">
        <v>0</v>
      </c>
      <c r="N39" s="310">
        <v>0</v>
      </c>
      <c r="O39" s="310">
        <v>0</v>
      </c>
      <c r="P39" s="303">
        <v>0</v>
      </c>
      <c r="Q39" s="303"/>
      <c r="R39" s="309">
        <v>36</v>
      </c>
      <c r="S39" s="309" t="s">
        <v>110</v>
      </c>
      <c r="T39" s="310">
        <v>0</v>
      </c>
      <c r="U39" s="310">
        <v>0</v>
      </c>
      <c r="V39" s="310">
        <v>0</v>
      </c>
      <c r="W39" s="303">
        <v>0</v>
      </c>
      <c r="Y39" s="23">
        <v>36</v>
      </c>
      <c r="Z39" s="23" t="s">
        <v>110</v>
      </c>
      <c r="AA39" s="2">
        <v>0</v>
      </c>
      <c r="AB39" s="2">
        <v>0</v>
      </c>
      <c r="AC39" s="2">
        <v>0</v>
      </c>
      <c r="AD39" s="13">
        <v>0</v>
      </c>
      <c r="AF39" s="309">
        <v>36</v>
      </c>
      <c r="AG39" s="309" t="s">
        <v>110</v>
      </c>
      <c r="AH39" s="310">
        <v>0</v>
      </c>
      <c r="AI39" s="310">
        <v>0</v>
      </c>
      <c r="AJ39" s="310">
        <v>0</v>
      </c>
      <c r="AK39" s="303">
        <v>0</v>
      </c>
      <c r="AL39" s="240"/>
      <c r="AM39" s="23"/>
      <c r="AN39" s="309">
        <v>0</v>
      </c>
      <c r="AO39" s="2">
        <v>0</v>
      </c>
      <c r="AP39" s="2">
        <v>0</v>
      </c>
      <c r="AQ39" s="2">
        <v>0</v>
      </c>
    </row>
    <row r="40" spans="1:43" ht="12.75">
      <c r="A40" s="23">
        <f t="shared" si="0"/>
        <v>37</v>
      </c>
      <c r="B40" s="23" t="s">
        <v>111</v>
      </c>
      <c r="C40" s="23">
        <f>Scores!C154</f>
        <v>0</v>
      </c>
      <c r="D40" s="19">
        <f>SUM(Scores!F154:F156)</f>
        <v>0</v>
      </c>
      <c r="E40" s="19">
        <f>SUM(Scores!K154:K156)</f>
        <v>0</v>
      </c>
      <c r="F40" s="19"/>
      <c r="G40" s="19">
        <f>SUM(Scores!AG154:AG156)</f>
        <v>0</v>
      </c>
      <c r="H40" s="19">
        <f>SUM(Scores!Q154:Q156)</f>
        <v>0</v>
      </c>
      <c r="I40" s="19">
        <f>MAX(Scores!AI154:AI157)</f>
        <v>0</v>
      </c>
      <c r="J40" s="19">
        <f>SUM(Scores!AH154:AH156)+I40</f>
        <v>0</v>
      </c>
      <c r="K40" s="23">
        <v>37</v>
      </c>
      <c r="L40" s="309" t="s">
        <v>111</v>
      </c>
      <c r="M40" s="310">
        <v>0</v>
      </c>
      <c r="N40" s="310">
        <v>0</v>
      </c>
      <c r="O40" s="310">
        <v>0</v>
      </c>
      <c r="P40" s="303">
        <v>0</v>
      </c>
      <c r="Q40" s="303"/>
      <c r="R40" s="309">
        <v>37</v>
      </c>
      <c r="S40" s="309" t="s">
        <v>111</v>
      </c>
      <c r="T40" s="310">
        <v>0</v>
      </c>
      <c r="U40" s="310">
        <v>0</v>
      </c>
      <c r="V40" s="310">
        <v>0</v>
      </c>
      <c r="W40" s="303">
        <v>0</v>
      </c>
      <c r="Y40" s="23">
        <v>37</v>
      </c>
      <c r="Z40" s="23" t="s">
        <v>111</v>
      </c>
      <c r="AA40" s="2">
        <v>0</v>
      </c>
      <c r="AB40" s="2">
        <v>0</v>
      </c>
      <c r="AC40" s="2">
        <v>0</v>
      </c>
      <c r="AD40" s="13">
        <v>0</v>
      </c>
      <c r="AF40" s="309">
        <v>37</v>
      </c>
      <c r="AG40" s="310" t="s">
        <v>111</v>
      </c>
      <c r="AH40" s="310">
        <v>0</v>
      </c>
      <c r="AI40" s="310">
        <v>0</v>
      </c>
      <c r="AJ40" s="310">
        <v>0</v>
      </c>
      <c r="AK40" s="310">
        <v>0</v>
      </c>
      <c r="AL40" s="240"/>
      <c r="AM40" s="23"/>
      <c r="AN40" s="309">
        <v>0</v>
      </c>
      <c r="AO40" s="2">
        <v>0</v>
      </c>
      <c r="AP40" s="2">
        <v>0</v>
      </c>
      <c r="AQ40" s="2">
        <v>0</v>
      </c>
    </row>
    <row r="41" spans="1:43" ht="12.75">
      <c r="A41" s="23">
        <f t="shared" si="0"/>
        <v>38</v>
      </c>
      <c r="B41" s="23" t="s">
        <v>112</v>
      </c>
      <c r="C41" s="23">
        <f>Scores!C158</f>
        <v>0</v>
      </c>
      <c r="D41" s="19">
        <f>SUM(Scores!F158:F160)</f>
        <v>0</v>
      </c>
      <c r="E41" s="19">
        <f>SUM(Scores!K158:K160)</f>
        <v>0</v>
      </c>
      <c r="F41" s="19"/>
      <c r="G41" s="19">
        <f>SUM(Scores!AG158:AG160)</f>
        <v>0</v>
      </c>
      <c r="H41" s="19">
        <f>SUM(Scores!Q158:Q160)</f>
        <v>0</v>
      </c>
      <c r="I41" s="19">
        <f>MAX(Scores!AI158:AI161)</f>
        <v>0</v>
      </c>
      <c r="J41" s="19">
        <f>SUM(Scores!AH158:AH160)+I41</f>
        <v>0</v>
      </c>
      <c r="K41" s="23">
        <v>38</v>
      </c>
      <c r="L41" s="309" t="s">
        <v>112</v>
      </c>
      <c r="M41" s="310">
        <v>0</v>
      </c>
      <c r="N41" s="310">
        <v>0</v>
      </c>
      <c r="O41" s="310">
        <v>0</v>
      </c>
      <c r="P41" s="303">
        <v>0</v>
      </c>
      <c r="Q41" s="303"/>
      <c r="R41" s="309">
        <v>38</v>
      </c>
      <c r="S41" s="309" t="s">
        <v>112</v>
      </c>
      <c r="T41" s="310">
        <v>0</v>
      </c>
      <c r="U41" s="310">
        <v>0</v>
      </c>
      <c r="V41" s="310">
        <v>0</v>
      </c>
      <c r="W41" s="303">
        <v>0</v>
      </c>
      <c r="Y41" s="23">
        <v>38</v>
      </c>
      <c r="Z41" s="23" t="s">
        <v>112</v>
      </c>
      <c r="AA41" s="2">
        <v>0</v>
      </c>
      <c r="AB41" s="2">
        <v>0</v>
      </c>
      <c r="AC41" s="2">
        <v>0</v>
      </c>
      <c r="AD41" s="13">
        <v>0</v>
      </c>
      <c r="AF41" s="309">
        <v>38</v>
      </c>
      <c r="AG41" s="309" t="s">
        <v>112</v>
      </c>
      <c r="AH41" s="310">
        <v>0</v>
      </c>
      <c r="AI41" s="310">
        <v>0</v>
      </c>
      <c r="AJ41" s="310">
        <v>0</v>
      </c>
      <c r="AK41" s="303">
        <v>0</v>
      </c>
      <c r="AL41" s="240"/>
      <c r="AM41" s="23"/>
      <c r="AN41" s="309">
        <v>0</v>
      </c>
      <c r="AO41" s="2">
        <v>0</v>
      </c>
      <c r="AP41" s="2">
        <v>0</v>
      </c>
      <c r="AQ41" s="2">
        <v>0</v>
      </c>
    </row>
    <row r="42" spans="1:43" ht="12.75">
      <c r="A42" s="23">
        <f t="shared" si="0"/>
        <v>39</v>
      </c>
      <c r="B42" s="23" t="s">
        <v>113</v>
      </c>
      <c r="C42" s="23">
        <f>Scores!C162</f>
        <v>0</v>
      </c>
      <c r="D42" s="19">
        <f>SUM(Scores!F162:F164)</f>
        <v>0</v>
      </c>
      <c r="E42" s="19">
        <f>SUM(Scores!K162:K164)</f>
        <v>0</v>
      </c>
      <c r="F42" s="19"/>
      <c r="G42" s="19">
        <f>SUM(Scores!AG162:AG164)</f>
        <v>0</v>
      </c>
      <c r="H42" s="19">
        <f>SUM(Scores!Q162:Q164)</f>
        <v>0</v>
      </c>
      <c r="I42" s="19">
        <f>MAX(Scores!AI162:AI165)</f>
        <v>0</v>
      </c>
      <c r="J42" s="19">
        <f>SUM(Scores!AH162:AH164)+I42</f>
        <v>0</v>
      </c>
      <c r="K42" s="23">
        <v>39</v>
      </c>
      <c r="L42" s="309" t="s">
        <v>113</v>
      </c>
      <c r="M42" s="310">
        <v>0</v>
      </c>
      <c r="N42" s="310">
        <v>0</v>
      </c>
      <c r="O42" s="310">
        <v>0</v>
      </c>
      <c r="P42" s="303">
        <v>0</v>
      </c>
      <c r="Q42" s="303"/>
      <c r="R42" s="309">
        <v>39</v>
      </c>
      <c r="S42" s="309" t="s">
        <v>113</v>
      </c>
      <c r="T42" s="310">
        <v>0</v>
      </c>
      <c r="U42" s="310">
        <v>0</v>
      </c>
      <c r="V42" s="310">
        <v>0</v>
      </c>
      <c r="W42" s="303">
        <v>0</v>
      </c>
      <c r="Y42" s="23">
        <v>39</v>
      </c>
      <c r="Z42" s="23" t="s">
        <v>113</v>
      </c>
      <c r="AA42" s="2">
        <v>0</v>
      </c>
      <c r="AB42" s="2">
        <v>0</v>
      </c>
      <c r="AC42" s="2">
        <v>0</v>
      </c>
      <c r="AD42" s="13">
        <v>0</v>
      </c>
      <c r="AF42" s="309">
        <v>39</v>
      </c>
      <c r="AG42" s="309" t="s">
        <v>113</v>
      </c>
      <c r="AH42" s="310">
        <v>0</v>
      </c>
      <c r="AI42" s="310">
        <v>0</v>
      </c>
      <c r="AJ42" s="310">
        <v>0</v>
      </c>
      <c r="AK42" s="303">
        <v>0</v>
      </c>
      <c r="AL42" s="240"/>
      <c r="AM42" s="23"/>
      <c r="AN42" s="309">
        <v>0</v>
      </c>
      <c r="AO42" s="2">
        <v>0</v>
      </c>
      <c r="AP42" s="2">
        <v>0</v>
      </c>
      <c r="AQ42" s="2">
        <v>0</v>
      </c>
    </row>
    <row r="43" spans="1:43" ht="12.75">
      <c r="A43" s="23">
        <f t="shared" si="0"/>
        <v>40</v>
      </c>
      <c r="B43" s="23" t="s">
        <v>114</v>
      </c>
      <c r="C43" s="23">
        <f>Scores!C166</f>
        <v>0</v>
      </c>
      <c r="D43" s="19">
        <f>SUM(Scores!F166:F168)</f>
        <v>0</v>
      </c>
      <c r="E43" s="19">
        <f>SUM(Scores!K166:K168)</f>
        <v>0</v>
      </c>
      <c r="F43" s="19"/>
      <c r="G43" s="19">
        <f>SUM(Scores!AG166:AG168)</f>
        <v>0</v>
      </c>
      <c r="H43" s="19">
        <f>SUM(Scores!Q166:Q168)</f>
        <v>0</v>
      </c>
      <c r="I43" s="19">
        <f>MAX(Scores!AI166:AI169)</f>
        <v>0</v>
      </c>
      <c r="J43" s="19">
        <f>SUM(Scores!AH166:AH168)+I43</f>
        <v>0</v>
      </c>
      <c r="K43" s="23">
        <v>40</v>
      </c>
      <c r="L43" s="309" t="s">
        <v>114</v>
      </c>
      <c r="M43" s="310">
        <v>0</v>
      </c>
      <c r="N43" s="310">
        <v>0</v>
      </c>
      <c r="O43" s="310">
        <v>0</v>
      </c>
      <c r="P43" s="303">
        <v>0</v>
      </c>
      <c r="Q43" s="303"/>
      <c r="R43" s="309">
        <v>40</v>
      </c>
      <c r="S43" s="309" t="s">
        <v>114</v>
      </c>
      <c r="T43" s="310">
        <v>0</v>
      </c>
      <c r="U43" s="310">
        <v>0</v>
      </c>
      <c r="V43" s="310">
        <v>0</v>
      </c>
      <c r="W43" s="303">
        <v>0</v>
      </c>
      <c r="Y43" s="23">
        <v>40</v>
      </c>
      <c r="Z43" s="23" t="s">
        <v>114</v>
      </c>
      <c r="AA43" s="2">
        <v>0</v>
      </c>
      <c r="AB43" s="2">
        <v>0</v>
      </c>
      <c r="AC43" s="2">
        <v>0</v>
      </c>
      <c r="AD43" s="13">
        <v>0</v>
      </c>
      <c r="AF43" s="309">
        <v>40</v>
      </c>
      <c r="AG43" s="309" t="s">
        <v>114</v>
      </c>
      <c r="AH43" s="310">
        <v>0</v>
      </c>
      <c r="AI43" s="310">
        <v>0</v>
      </c>
      <c r="AJ43" s="310">
        <v>0</v>
      </c>
      <c r="AK43" s="303">
        <v>0</v>
      </c>
      <c r="AL43" s="240"/>
      <c r="AM43" s="23"/>
      <c r="AN43" s="309">
        <v>0</v>
      </c>
      <c r="AO43" s="2">
        <v>0</v>
      </c>
      <c r="AP43" s="2">
        <v>0</v>
      </c>
      <c r="AQ43" s="2">
        <v>0</v>
      </c>
    </row>
    <row r="44" spans="1:43" ht="12.75">
      <c r="A44" s="23">
        <f t="shared" si="0"/>
        <v>41</v>
      </c>
      <c r="B44" s="23" t="s">
        <v>115</v>
      </c>
      <c r="C44" s="23">
        <f>Scores!C170</f>
        <v>0</v>
      </c>
      <c r="D44" s="19">
        <f>SUM(Scores!F170:F172)</f>
        <v>0</v>
      </c>
      <c r="E44" s="19">
        <f>SUM(Scores!K170:K172)</f>
        <v>0</v>
      </c>
      <c r="F44" s="19"/>
      <c r="G44" s="19">
        <f>SUM(Scores!AG170:AG172)</f>
        <v>0</v>
      </c>
      <c r="H44" s="19">
        <f>SUM(Scores!Q170:Q172)</f>
        <v>0</v>
      </c>
      <c r="I44" s="19">
        <f>MAX(Scores!AI170:AI173)</f>
        <v>0</v>
      </c>
      <c r="J44" s="19">
        <f>SUM(Scores!AH170:AH172)+I44</f>
        <v>0</v>
      </c>
      <c r="K44" s="23">
        <v>41</v>
      </c>
      <c r="L44" s="309" t="s">
        <v>115</v>
      </c>
      <c r="M44" s="310">
        <v>0</v>
      </c>
      <c r="N44" s="310">
        <v>0</v>
      </c>
      <c r="O44" s="310">
        <v>0</v>
      </c>
      <c r="P44" s="303">
        <v>0</v>
      </c>
      <c r="Q44" s="303"/>
      <c r="R44" s="309">
        <v>41</v>
      </c>
      <c r="S44" s="309" t="s">
        <v>115</v>
      </c>
      <c r="T44" s="310">
        <v>0</v>
      </c>
      <c r="U44" s="310">
        <v>0</v>
      </c>
      <c r="V44" s="310">
        <v>0</v>
      </c>
      <c r="W44" s="303">
        <v>0</v>
      </c>
      <c r="Y44" s="23">
        <v>41</v>
      </c>
      <c r="Z44" s="23" t="s">
        <v>115</v>
      </c>
      <c r="AA44" s="2">
        <v>0</v>
      </c>
      <c r="AB44" s="2">
        <v>0</v>
      </c>
      <c r="AC44" s="2">
        <v>0</v>
      </c>
      <c r="AD44" s="13">
        <v>0</v>
      </c>
      <c r="AF44" s="309">
        <v>41</v>
      </c>
      <c r="AG44" s="309" t="s">
        <v>115</v>
      </c>
      <c r="AH44" s="310">
        <v>0</v>
      </c>
      <c r="AI44" s="310">
        <v>0</v>
      </c>
      <c r="AJ44" s="310">
        <v>0</v>
      </c>
      <c r="AK44" s="303">
        <v>0</v>
      </c>
      <c r="AL44" s="240"/>
      <c r="AM44" s="23"/>
      <c r="AN44" s="309">
        <v>0</v>
      </c>
      <c r="AO44" s="2">
        <v>0</v>
      </c>
      <c r="AP44" s="2">
        <v>0</v>
      </c>
      <c r="AQ44" s="2">
        <v>0</v>
      </c>
    </row>
    <row r="45" spans="1:43" ht="12.75">
      <c r="A45" s="23">
        <f t="shared" si="0"/>
        <v>42</v>
      </c>
      <c r="B45" s="23" t="s">
        <v>116</v>
      </c>
      <c r="C45" s="23">
        <f>Scores!C174</f>
        <v>0</v>
      </c>
      <c r="D45" s="19">
        <f>SUM(Scores!F174:F176)</f>
        <v>0</v>
      </c>
      <c r="E45" s="19">
        <f>SUM(Scores!K174:K176)</f>
        <v>0</v>
      </c>
      <c r="F45" s="19"/>
      <c r="G45" s="19">
        <f>SUM(Scores!AG174:AG176)</f>
        <v>0</v>
      </c>
      <c r="H45" s="19">
        <f>SUM(Scores!Q174:Q176)</f>
        <v>0</v>
      </c>
      <c r="I45" s="19">
        <f>MAX(Scores!AI174:AI177)</f>
        <v>0</v>
      </c>
      <c r="J45" s="19">
        <f>SUM(Scores!AH174:AH176)+I45</f>
        <v>0</v>
      </c>
      <c r="K45" s="23">
        <v>42</v>
      </c>
      <c r="L45" s="311" t="s">
        <v>116</v>
      </c>
      <c r="M45" s="311">
        <v>0</v>
      </c>
      <c r="N45" s="311">
        <v>0</v>
      </c>
      <c r="O45" s="311">
        <v>0</v>
      </c>
      <c r="P45" s="311">
        <v>0</v>
      </c>
      <c r="Q45" s="303"/>
      <c r="R45" s="309">
        <v>42</v>
      </c>
      <c r="S45" s="309" t="s">
        <v>116</v>
      </c>
      <c r="T45" s="310">
        <v>0</v>
      </c>
      <c r="U45" s="310">
        <v>0</v>
      </c>
      <c r="V45" s="310">
        <v>0</v>
      </c>
      <c r="W45" s="303">
        <v>0</v>
      </c>
      <c r="Y45" s="23">
        <v>42</v>
      </c>
      <c r="Z45" s="23" t="s">
        <v>116</v>
      </c>
      <c r="AA45" s="2">
        <v>0</v>
      </c>
      <c r="AB45" s="2">
        <v>0</v>
      </c>
      <c r="AC45" s="2">
        <v>0</v>
      </c>
      <c r="AD45" s="13">
        <v>0</v>
      </c>
      <c r="AF45" s="309">
        <v>42</v>
      </c>
      <c r="AG45" s="309" t="s">
        <v>116</v>
      </c>
      <c r="AH45" s="310">
        <v>0</v>
      </c>
      <c r="AI45" s="310">
        <v>0</v>
      </c>
      <c r="AJ45" s="310">
        <v>0</v>
      </c>
      <c r="AK45" s="303">
        <v>0</v>
      </c>
      <c r="AL45" s="240"/>
      <c r="AM45" s="23"/>
      <c r="AN45" s="309">
        <v>0</v>
      </c>
      <c r="AO45" s="2">
        <v>0</v>
      </c>
      <c r="AP45" s="2">
        <v>0</v>
      </c>
      <c r="AQ45" s="2">
        <v>0</v>
      </c>
    </row>
    <row r="46" spans="1:43" ht="12.75">
      <c r="A46" s="23">
        <f t="shared" si="0"/>
        <v>43</v>
      </c>
      <c r="B46" s="23" t="s">
        <v>117</v>
      </c>
      <c r="C46" s="23">
        <f>Scores!C178</f>
        <v>0</v>
      </c>
      <c r="D46" s="19">
        <f>SUM(Scores!F178:F180)</f>
        <v>0</v>
      </c>
      <c r="E46" s="19">
        <f>SUM(Scores!K178:K180)</f>
        <v>0</v>
      </c>
      <c r="F46" s="19"/>
      <c r="G46" s="19">
        <f>SUM(Scores!AG178:AG180)</f>
        <v>0</v>
      </c>
      <c r="H46" s="19">
        <f>SUM(Scores!Q178:Q180)</f>
        <v>0</v>
      </c>
      <c r="I46" s="19">
        <f>MAX(Scores!AI178:AI181)</f>
        <v>0</v>
      </c>
      <c r="J46" s="19">
        <f>SUM(Scores!AH178:AH180)+I46</f>
        <v>0</v>
      </c>
      <c r="K46" s="23">
        <v>43</v>
      </c>
      <c r="L46" s="309" t="s">
        <v>117</v>
      </c>
      <c r="M46" s="310">
        <v>0</v>
      </c>
      <c r="N46" s="310">
        <v>0</v>
      </c>
      <c r="O46" s="310">
        <v>0</v>
      </c>
      <c r="P46" s="303">
        <v>0</v>
      </c>
      <c r="Q46" s="303"/>
      <c r="R46" s="309">
        <v>43</v>
      </c>
      <c r="S46" s="309" t="s">
        <v>117</v>
      </c>
      <c r="T46" s="310">
        <v>0</v>
      </c>
      <c r="U46" s="310">
        <v>0</v>
      </c>
      <c r="V46" s="310">
        <v>0</v>
      </c>
      <c r="W46" s="303">
        <v>0</v>
      </c>
      <c r="Y46" s="23">
        <v>43</v>
      </c>
      <c r="Z46" s="3" t="s">
        <v>117</v>
      </c>
      <c r="AA46" s="3">
        <v>0</v>
      </c>
      <c r="AB46" s="3">
        <v>0</v>
      </c>
      <c r="AC46" s="3">
        <v>0</v>
      </c>
      <c r="AD46" s="3">
        <v>0</v>
      </c>
      <c r="AF46" s="309">
        <v>43</v>
      </c>
      <c r="AG46" s="309" t="s">
        <v>117</v>
      </c>
      <c r="AH46" s="310">
        <v>0</v>
      </c>
      <c r="AI46" s="310">
        <v>0</v>
      </c>
      <c r="AJ46" s="310">
        <v>0</v>
      </c>
      <c r="AK46" s="303">
        <v>0</v>
      </c>
      <c r="AL46" s="240"/>
      <c r="AM46" s="23"/>
      <c r="AN46" s="309">
        <v>0</v>
      </c>
      <c r="AO46" s="2">
        <v>0</v>
      </c>
      <c r="AP46" s="2">
        <v>0</v>
      </c>
      <c r="AQ46" s="2">
        <v>0</v>
      </c>
    </row>
    <row r="47" spans="1:43" ht="12.75">
      <c r="A47" s="23">
        <f t="shared" si="0"/>
        <v>44</v>
      </c>
      <c r="B47" s="23" t="s">
        <v>118</v>
      </c>
      <c r="C47" s="23">
        <f>Scores!C182</f>
        <v>0</v>
      </c>
      <c r="D47" s="19">
        <f>SUM(Scores!F182:F184)</f>
        <v>0</v>
      </c>
      <c r="E47" s="19">
        <f>SUM(Scores!K182:K184)</f>
        <v>0</v>
      </c>
      <c r="F47" s="19"/>
      <c r="G47" s="19">
        <f>SUM(Scores!AG182:AG184)</f>
        <v>0</v>
      </c>
      <c r="H47" s="19">
        <f>SUM(Scores!Q182:Q184)</f>
        <v>0</v>
      </c>
      <c r="I47" s="19">
        <f>MAX(Scores!AI182:AI185)</f>
        <v>0</v>
      </c>
      <c r="J47" s="19">
        <f>SUM(Scores!AH182:AH184)+I47</f>
        <v>0</v>
      </c>
      <c r="K47" s="23">
        <v>44</v>
      </c>
      <c r="L47" s="309" t="s">
        <v>118</v>
      </c>
      <c r="M47" s="310">
        <v>0</v>
      </c>
      <c r="N47" s="310">
        <v>0</v>
      </c>
      <c r="O47" s="310">
        <v>0</v>
      </c>
      <c r="P47" s="303">
        <v>0</v>
      </c>
      <c r="Q47" s="303"/>
      <c r="R47" s="309">
        <v>44</v>
      </c>
      <c r="S47" s="309" t="s">
        <v>118</v>
      </c>
      <c r="T47" s="310">
        <v>0</v>
      </c>
      <c r="U47" s="310">
        <v>0</v>
      </c>
      <c r="V47" s="310">
        <v>0</v>
      </c>
      <c r="W47" s="303">
        <v>0</v>
      </c>
      <c r="Y47" s="23">
        <v>44</v>
      </c>
      <c r="Z47" s="23" t="s">
        <v>118</v>
      </c>
      <c r="AA47" s="2">
        <v>0</v>
      </c>
      <c r="AB47" s="2">
        <v>0</v>
      </c>
      <c r="AC47" s="2">
        <v>0</v>
      </c>
      <c r="AD47" s="13">
        <v>0</v>
      </c>
      <c r="AE47" s="3"/>
      <c r="AF47" s="309">
        <v>44</v>
      </c>
      <c r="AG47" s="309" t="s">
        <v>118</v>
      </c>
      <c r="AH47" s="310">
        <v>0</v>
      </c>
      <c r="AI47" s="310">
        <v>0</v>
      </c>
      <c r="AJ47" s="310">
        <v>0</v>
      </c>
      <c r="AK47" s="303">
        <v>0</v>
      </c>
      <c r="AL47" s="240"/>
      <c r="AM47" s="23"/>
      <c r="AN47" s="309">
        <v>0</v>
      </c>
      <c r="AO47" s="2">
        <v>0</v>
      </c>
      <c r="AP47" s="2">
        <v>0</v>
      </c>
      <c r="AQ47" s="2">
        <v>0</v>
      </c>
    </row>
    <row r="48" spans="1:43" ht="12.75">
      <c r="A48" s="23">
        <f t="shared" si="0"/>
        <v>45</v>
      </c>
      <c r="B48" s="23" t="s">
        <v>119</v>
      </c>
      <c r="C48" s="23">
        <f>Scores!C186</f>
        <v>0</v>
      </c>
      <c r="D48" s="19">
        <f>SUM(Scores!F186:F188)</f>
        <v>0</v>
      </c>
      <c r="E48" s="19">
        <f>SUM(Scores!K186:K188)</f>
        <v>0</v>
      </c>
      <c r="F48" s="19"/>
      <c r="G48" s="19">
        <f>SUM(Scores!AG186:AG188)</f>
        <v>0</v>
      </c>
      <c r="H48" s="19">
        <f>SUM(Scores!Q186:Q188)</f>
        <v>0</v>
      </c>
      <c r="I48" s="19">
        <f>MAX(Scores!AI186:AI189)</f>
        <v>0</v>
      </c>
      <c r="J48" s="19">
        <f>SUM(Scores!AH186:AH188)+I48</f>
        <v>0</v>
      </c>
      <c r="K48" s="23">
        <v>45</v>
      </c>
      <c r="L48" s="309" t="s">
        <v>119</v>
      </c>
      <c r="M48" s="310">
        <v>0</v>
      </c>
      <c r="N48" s="310">
        <v>0</v>
      </c>
      <c r="O48" s="310">
        <v>0</v>
      </c>
      <c r="P48" s="303">
        <v>0</v>
      </c>
      <c r="Q48" s="303"/>
      <c r="R48" s="309">
        <v>45</v>
      </c>
      <c r="S48" s="309" t="s">
        <v>119</v>
      </c>
      <c r="T48" s="310">
        <v>0</v>
      </c>
      <c r="U48" s="310">
        <v>0</v>
      </c>
      <c r="V48" s="310">
        <v>0</v>
      </c>
      <c r="W48" s="303">
        <v>0</v>
      </c>
      <c r="Y48" s="23">
        <v>45</v>
      </c>
      <c r="Z48" s="3" t="s">
        <v>119</v>
      </c>
      <c r="AA48" s="3">
        <v>0</v>
      </c>
      <c r="AB48" s="3">
        <v>0</v>
      </c>
      <c r="AC48" s="3">
        <v>0</v>
      </c>
      <c r="AD48" s="3">
        <v>0</v>
      </c>
      <c r="AF48" s="309">
        <v>45</v>
      </c>
      <c r="AG48" s="309" t="s">
        <v>119</v>
      </c>
      <c r="AH48" s="310">
        <v>0</v>
      </c>
      <c r="AI48" s="310">
        <v>0</v>
      </c>
      <c r="AJ48" s="310">
        <v>0</v>
      </c>
      <c r="AK48" s="303">
        <v>0</v>
      </c>
      <c r="AL48" s="240"/>
      <c r="AM48" s="23"/>
      <c r="AN48" s="309">
        <v>0</v>
      </c>
      <c r="AO48" s="2">
        <v>0</v>
      </c>
      <c r="AP48" s="2">
        <v>0</v>
      </c>
      <c r="AQ48" s="2">
        <v>0</v>
      </c>
    </row>
    <row r="49" spans="1:43" ht="12.75">
      <c r="A49" s="23">
        <f t="shared" si="0"/>
        <v>46</v>
      </c>
      <c r="B49" s="23" t="s">
        <v>120</v>
      </c>
      <c r="C49" s="23">
        <f>Scores!C190</f>
        <v>0</v>
      </c>
      <c r="D49" s="19">
        <f>SUM(Scores!F190:F192)</f>
        <v>0</v>
      </c>
      <c r="E49" s="19">
        <f>SUM(Scores!K190:K192)</f>
        <v>0</v>
      </c>
      <c r="F49" s="19"/>
      <c r="G49" s="19">
        <f>SUM(Scores!AG190:AG192)</f>
        <v>0</v>
      </c>
      <c r="H49" s="19">
        <f>SUM(Scores!Q190:Q192)</f>
        <v>0</v>
      </c>
      <c r="I49" s="19">
        <f>MAX(Scores!AI190:AI193)</f>
        <v>0</v>
      </c>
      <c r="J49" s="19">
        <f>SUM(Scores!AH190:AH192)+I49</f>
        <v>0</v>
      </c>
      <c r="K49" s="23">
        <v>46</v>
      </c>
      <c r="L49" s="311" t="s">
        <v>120</v>
      </c>
      <c r="M49" s="311">
        <v>0</v>
      </c>
      <c r="N49" s="311">
        <v>0</v>
      </c>
      <c r="O49" s="311">
        <v>0</v>
      </c>
      <c r="P49" s="311">
        <v>0</v>
      </c>
      <c r="Q49" s="303"/>
      <c r="R49" s="309">
        <v>46</v>
      </c>
      <c r="S49" s="310" t="s">
        <v>120</v>
      </c>
      <c r="T49" s="310">
        <v>0</v>
      </c>
      <c r="U49" s="310">
        <v>0</v>
      </c>
      <c r="V49" s="310">
        <v>0</v>
      </c>
      <c r="W49" s="310">
        <v>0</v>
      </c>
      <c r="Y49" s="23">
        <v>46</v>
      </c>
      <c r="Z49" s="23" t="s">
        <v>120</v>
      </c>
      <c r="AA49" s="2">
        <v>0</v>
      </c>
      <c r="AB49" s="2">
        <v>0</v>
      </c>
      <c r="AC49" s="2">
        <v>0</v>
      </c>
      <c r="AD49" s="13">
        <v>0</v>
      </c>
      <c r="AF49" s="309">
        <v>46</v>
      </c>
      <c r="AG49" s="309" t="s">
        <v>120</v>
      </c>
      <c r="AH49" s="310">
        <v>0</v>
      </c>
      <c r="AI49" s="310">
        <v>0</v>
      </c>
      <c r="AJ49" s="310">
        <v>0</v>
      </c>
      <c r="AK49" s="303">
        <v>0</v>
      </c>
      <c r="AL49" s="240"/>
      <c r="AM49" s="23"/>
      <c r="AN49" s="309">
        <v>0</v>
      </c>
      <c r="AO49" s="2">
        <v>0</v>
      </c>
      <c r="AP49" s="2">
        <v>0</v>
      </c>
      <c r="AQ49" s="2">
        <v>0</v>
      </c>
    </row>
    <row r="50" spans="1:43" ht="12.75">
      <c r="A50" s="23">
        <f t="shared" si="0"/>
        <v>47</v>
      </c>
      <c r="B50" s="23" t="s">
        <v>121</v>
      </c>
      <c r="C50" s="23">
        <f>Scores!C194</f>
        <v>0</v>
      </c>
      <c r="D50" s="19">
        <f>SUM(Scores!F194:F196)</f>
        <v>0</v>
      </c>
      <c r="E50" s="19">
        <f>SUM(Scores!K194:K196)</f>
        <v>0</v>
      </c>
      <c r="F50" s="19"/>
      <c r="G50" s="19">
        <f>SUM(Scores!AG194:AG196)</f>
        <v>0</v>
      </c>
      <c r="H50" s="19">
        <f>SUM(Scores!Q194:Q196)</f>
        <v>0</v>
      </c>
      <c r="I50" s="19">
        <f>MAX(Scores!AI194:AI197)</f>
        <v>0</v>
      </c>
      <c r="J50" s="19">
        <f>SUM(Scores!AH194:AH196)+I50</f>
        <v>0</v>
      </c>
      <c r="K50" s="23">
        <v>47</v>
      </c>
      <c r="L50" s="311" t="s">
        <v>121</v>
      </c>
      <c r="M50" s="311">
        <v>0</v>
      </c>
      <c r="N50" s="311">
        <v>0</v>
      </c>
      <c r="O50" s="311">
        <v>0</v>
      </c>
      <c r="P50" s="311">
        <v>0</v>
      </c>
      <c r="Q50" s="303"/>
      <c r="R50" s="309">
        <v>47</v>
      </c>
      <c r="S50" s="309" t="s">
        <v>121</v>
      </c>
      <c r="T50" s="310">
        <v>0</v>
      </c>
      <c r="U50" s="310">
        <v>0</v>
      </c>
      <c r="V50" s="310">
        <v>0</v>
      </c>
      <c r="W50" s="303">
        <v>0</v>
      </c>
      <c r="Y50" s="23">
        <v>47</v>
      </c>
      <c r="Z50" s="3" t="s">
        <v>121</v>
      </c>
      <c r="AA50" s="3">
        <v>0</v>
      </c>
      <c r="AB50" s="3">
        <v>0</v>
      </c>
      <c r="AC50" s="3">
        <v>0</v>
      </c>
      <c r="AD50" s="3">
        <v>0</v>
      </c>
      <c r="AF50" s="309">
        <v>47</v>
      </c>
      <c r="AG50" s="309" t="s">
        <v>121</v>
      </c>
      <c r="AH50" s="310">
        <v>0</v>
      </c>
      <c r="AI50" s="310">
        <v>0</v>
      </c>
      <c r="AJ50" s="310">
        <v>0</v>
      </c>
      <c r="AK50" s="303">
        <v>0</v>
      </c>
      <c r="AL50" s="240"/>
      <c r="AM50" s="23"/>
      <c r="AN50" s="309">
        <v>0</v>
      </c>
      <c r="AO50" s="2">
        <v>0</v>
      </c>
      <c r="AP50" s="2">
        <v>0</v>
      </c>
      <c r="AQ50" s="2">
        <v>0</v>
      </c>
    </row>
    <row r="51" spans="1:43" ht="12.75">
      <c r="A51" s="23">
        <f t="shared" si="0"/>
        <v>48</v>
      </c>
      <c r="B51" s="23" t="s">
        <v>122</v>
      </c>
      <c r="C51" s="23">
        <f>Scores!C198</f>
        <v>0</v>
      </c>
      <c r="D51" s="19">
        <f>SUM(Scores!F198:F200)</f>
        <v>0</v>
      </c>
      <c r="E51" s="19">
        <f>SUM(Scores!K198:K200)</f>
        <v>0</v>
      </c>
      <c r="F51" s="19"/>
      <c r="G51" s="19">
        <f>SUM(Scores!AG198:AG200)</f>
        <v>0</v>
      </c>
      <c r="H51" s="19">
        <f>SUM(Scores!Q198:Q200)</f>
        <v>0</v>
      </c>
      <c r="I51" s="19">
        <f>MAX(Scores!AI198:AI201)</f>
        <v>0</v>
      </c>
      <c r="J51" s="19">
        <f>SUM(Scores!AH198:AH200)+I51</f>
        <v>0</v>
      </c>
      <c r="K51" s="23">
        <v>48</v>
      </c>
      <c r="L51" s="311" t="s">
        <v>122</v>
      </c>
      <c r="M51" s="311">
        <v>0</v>
      </c>
      <c r="N51" s="311">
        <v>0</v>
      </c>
      <c r="O51" s="311">
        <v>0</v>
      </c>
      <c r="P51" s="311">
        <v>0</v>
      </c>
      <c r="Q51" s="303"/>
      <c r="R51" s="309">
        <v>48</v>
      </c>
      <c r="S51" s="309" t="s">
        <v>122</v>
      </c>
      <c r="T51" s="310">
        <v>0</v>
      </c>
      <c r="U51" s="310">
        <v>0</v>
      </c>
      <c r="V51" s="310">
        <v>0</v>
      </c>
      <c r="W51" s="303">
        <v>0</v>
      </c>
      <c r="Y51" s="23">
        <v>48</v>
      </c>
      <c r="Z51" s="23" t="s">
        <v>122</v>
      </c>
      <c r="AA51" s="2">
        <v>0</v>
      </c>
      <c r="AB51" s="2">
        <v>0</v>
      </c>
      <c r="AC51" s="2">
        <v>0</v>
      </c>
      <c r="AD51" s="13">
        <v>0</v>
      </c>
      <c r="AF51" s="309">
        <v>48</v>
      </c>
      <c r="AG51" s="309" t="s">
        <v>122</v>
      </c>
      <c r="AH51" s="310">
        <v>0</v>
      </c>
      <c r="AI51" s="310">
        <v>0</v>
      </c>
      <c r="AJ51" s="310">
        <v>0</v>
      </c>
      <c r="AK51" s="303">
        <v>0</v>
      </c>
      <c r="AL51" s="240"/>
      <c r="AM51" s="23"/>
      <c r="AN51" s="309">
        <v>0</v>
      </c>
      <c r="AO51" s="2">
        <v>0</v>
      </c>
      <c r="AP51" s="2">
        <v>0</v>
      </c>
      <c r="AQ51" s="2">
        <v>0</v>
      </c>
    </row>
    <row r="52" spans="1:43" ht="12.75">
      <c r="A52" s="23">
        <f t="shared" si="0"/>
        <v>49</v>
      </c>
      <c r="B52" s="23" t="s">
        <v>123</v>
      </c>
      <c r="C52" s="23">
        <f>Scores!C202</f>
        <v>0</v>
      </c>
      <c r="D52" s="19">
        <f>SUM(Scores!F202:F204)</f>
        <v>0</v>
      </c>
      <c r="E52" s="19">
        <f>SUM(Scores!K202:K204)</f>
        <v>0</v>
      </c>
      <c r="F52" s="19"/>
      <c r="G52" s="19">
        <f>SUM(Scores!AG202:AG204)</f>
        <v>0</v>
      </c>
      <c r="H52" s="19">
        <f>SUM(Scores!Q202:Q204)</f>
        <v>0</v>
      </c>
      <c r="I52" s="19">
        <f>MAX(Scores!AI202:AI205)</f>
        <v>0</v>
      </c>
      <c r="J52" s="19">
        <f>SUM(Scores!AH202:AH204)+I52</f>
        <v>0</v>
      </c>
      <c r="K52" s="23">
        <v>49</v>
      </c>
      <c r="L52" s="309" t="s">
        <v>123</v>
      </c>
      <c r="M52" s="310">
        <v>0</v>
      </c>
      <c r="N52" s="310">
        <v>0</v>
      </c>
      <c r="O52" s="310">
        <v>0</v>
      </c>
      <c r="P52" s="303">
        <v>0</v>
      </c>
      <c r="Q52" s="303"/>
      <c r="R52" s="309">
        <v>49</v>
      </c>
      <c r="S52" s="310" t="s">
        <v>123</v>
      </c>
      <c r="T52" s="310">
        <v>0</v>
      </c>
      <c r="U52" s="310">
        <v>0</v>
      </c>
      <c r="V52" s="310">
        <v>0</v>
      </c>
      <c r="W52" s="310">
        <v>0</v>
      </c>
      <c r="Y52" s="23">
        <v>49</v>
      </c>
      <c r="Z52" s="23" t="s">
        <v>123</v>
      </c>
      <c r="AA52" s="2">
        <v>0</v>
      </c>
      <c r="AB52" s="2">
        <v>0</v>
      </c>
      <c r="AC52" s="2">
        <v>0</v>
      </c>
      <c r="AD52" s="13">
        <v>0</v>
      </c>
      <c r="AE52" s="3"/>
      <c r="AF52" s="309">
        <v>49</v>
      </c>
      <c r="AG52" s="311" t="s">
        <v>123</v>
      </c>
      <c r="AH52" s="311">
        <v>0</v>
      </c>
      <c r="AI52" s="311">
        <v>0</v>
      </c>
      <c r="AJ52" s="311">
        <v>0</v>
      </c>
      <c r="AK52" s="311">
        <v>0</v>
      </c>
      <c r="AL52" s="240"/>
      <c r="AM52" s="23"/>
      <c r="AN52" s="309">
        <v>0</v>
      </c>
      <c r="AO52" s="2">
        <v>0</v>
      </c>
      <c r="AP52" s="2">
        <v>0</v>
      </c>
      <c r="AQ52" s="2">
        <v>0</v>
      </c>
    </row>
    <row r="53" spans="1:43" ht="12.75">
      <c r="A53" s="23">
        <f t="shared" si="0"/>
        <v>50</v>
      </c>
      <c r="B53" s="23" t="s">
        <v>124</v>
      </c>
      <c r="C53" s="23">
        <f>Scores!C206</f>
        <v>0</v>
      </c>
      <c r="D53" s="19">
        <f>SUM(Scores!F206:F208)</f>
        <v>0</v>
      </c>
      <c r="E53" s="19">
        <f>SUM(Scores!K206:K208)</f>
        <v>0</v>
      </c>
      <c r="F53" s="19"/>
      <c r="G53" s="19">
        <f>SUM(Scores!AG206:AG208)</f>
        <v>0</v>
      </c>
      <c r="H53" s="19">
        <f>SUM(Scores!Q206:Q208)</f>
        <v>0</v>
      </c>
      <c r="I53" s="19">
        <f>MAX(Scores!AI206:AI209)</f>
        <v>0</v>
      </c>
      <c r="J53" s="19">
        <f>SUM(Scores!AH206:AH208)+I53</f>
        <v>0</v>
      </c>
      <c r="K53" s="23">
        <v>50</v>
      </c>
      <c r="L53" s="309" t="s">
        <v>124</v>
      </c>
      <c r="M53" s="310">
        <v>0</v>
      </c>
      <c r="N53" s="310">
        <v>0</v>
      </c>
      <c r="O53" s="310">
        <v>0</v>
      </c>
      <c r="P53" s="303">
        <v>0</v>
      </c>
      <c r="Q53" s="303"/>
      <c r="R53" s="309">
        <v>50</v>
      </c>
      <c r="S53" s="310" t="s">
        <v>124</v>
      </c>
      <c r="T53" s="310">
        <v>0</v>
      </c>
      <c r="U53" s="310">
        <v>0</v>
      </c>
      <c r="V53" s="310">
        <v>0</v>
      </c>
      <c r="W53" s="310">
        <v>0</v>
      </c>
      <c r="Y53" s="23">
        <v>50</v>
      </c>
      <c r="Z53" s="23" t="s">
        <v>124</v>
      </c>
      <c r="AA53" s="2">
        <v>0</v>
      </c>
      <c r="AB53" s="2">
        <v>0</v>
      </c>
      <c r="AC53" s="2">
        <v>0</v>
      </c>
      <c r="AD53" s="13">
        <v>0</v>
      </c>
      <c r="AF53" s="309">
        <v>50</v>
      </c>
      <c r="AG53" s="309" t="s">
        <v>124</v>
      </c>
      <c r="AH53" s="310">
        <v>0</v>
      </c>
      <c r="AI53" s="310">
        <v>0</v>
      </c>
      <c r="AJ53" s="310">
        <v>0</v>
      </c>
      <c r="AK53" s="303">
        <v>0</v>
      </c>
      <c r="AL53" s="240"/>
      <c r="AM53" s="23"/>
      <c r="AN53" s="309">
        <v>0</v>
      </c>
      <c r="AO53" s="2">
        <v>0</v>
      </c>
      <c r="AP53" s="2">
        <v>0</v>
      </c>
      <c r="AQ53" s="2">
        <v>0</v>
      </c>
    </row>
    <row r="54" spans="1:43" ht="12.75">
      <c r="A54" s="23">
        <f t="shared" si="0"/>
        <v>51</v>
      </c>
      <c r="B54" s="23" t="s">
        <v>125</v>
      </c>
      <c r="C54" s="23">
        <f>Scores!C210</f>
        <v>0</v>
      </c>
      <c r="D54" s="19">
        <f>SUM(Scores!F210:F212)</f>
        <v>0</v>
      </c>
      <c r="E54" s="19">
        <f>SUM(Scores!K210:K212)</f>
        <v>0</v>
      </c>
      <c r="F54" s="19"/>
      <c r="G54" s="19">
        <f>SUM(Scores!AG210:AG212)</f>
        <v>0</v>
      </c>
      <c r="H54" s="19">
        <f>SUM(Scores!Q210:Q212)</f>
        <v>0</v>
      </c>
      <c r="I54" s="19">
        <f>MAX(Scores!AI210:AI213)</f>
        <v>0</v>
      </c>
      <c r="J54" s="19">
        <f>SUM(Scores!AH210:AH212)+I54</f>
        <v>0</v>
      </c>
      <c r="K54" s="23">
        <v>51</v>
      </c>
      <c r="L54" s="309" t="s">
        <v>125</v>
      </c>
      <c r="M54" s="310">
        <v>0</v>
      </c>
      <c r="N54" s="310">
        <v>0</v>
      </c>
      <c r="O54" s="310">
        <v>0</v>
      </c>
      <c r="P54" s="303">
        <v>0</v>
      </c>
      <c r="Q54" s="303"/>
      <c r="R54" s="309">
        <v>51</v>
      </c>
      <c r="S54" s="309" t="s">
        <v>125</v>
      </c>
      <c r="T54" s="310">
        <v>0</v>
      </c>
      <c r="U54" s="310">
        <v>0</v>
      </c>
      <c r="V54" s="310">
        <v>0</v>
      </c>
      <c r="W54" s="303">
        <v>0</v>
      </c>
      <c r="Y54" s="23">
        <v>51</v>
      </c>
      <c r="Z54" s="23" t="s">
        <v>125</v>
      </c>
      <c r="AA54" s="2">
        <v>0</v>
      </c>
      <c r="AB54" s="2">
        <v>0</v>
      </c>
      <c r="AC54" s="2">
        <v>0</v>
      </c>
      <c r="AD54" s="13">
        <v>0</v>
      </c>
      <c r="AF54" s="309">
        <v>51</v>
      </c>
      <c r="AG54" s="309" t="s">
        <v>125</v>
      </c>
      <c r="AH54" s="310">
        <v>0</v>
      </c>
      <c r="AI54" s="310">
        <v>0</v>
      </c>
      <c r="AJ54" s="310">
        <v>0</v>
      </c>
      <c r="AK54" s="303">
        <v>0</v>
      </c>
      <c r="AL54" s="240"/>
      <c r="AM54" s="23"/>
      <c r="AN54" s="309">
        <v>0</v>
      </c>
      <c r="AO54" s="2">
        <v>0</v>
      </c>
      <c r="AP54" s="2">
        <v>0</v>
      </c>
      <c r="AQ54" s="2">
        <v>0</v>
      </c>
    </row>
    <row r="55" spans="1:43" ht="12.75">
      <c r="A55" s="23">
        <f t="shared" si="0"/>
        <v>52</v>
      </c>
      <c r="B55" s="23" t="s">
        <v>126</v>
      </c>
      <c r="C55" s="23">
        <f>Scores!C214</f>
        <v>0</v>
      </c>
      <c r="D55" s="19">
        <f>SUM(Scores!F214:F216)</f>
        <v>0</v>
      </c>
      <c r="E55" s="19">
        <f>SUM(Scores!K214:K216)</f>
        <v>0</v>
      </c>
      <c r="F55" s="19"/>
      <c r="G55" s="19">
        <f>SUM(Scores!AG214:AG216)</f>
        <v>0</v>
      </c>
      <c r="H55" s="19">
        <f>SUM(Scores!Q214:Q216)</f>
        <v>0</v>
      </c>
      <c r="I55" s="19">
        <f>MAX(Scores!AI214:AI217)</f>
        <v>0</v>
      </c>
      <c r="J55" s="19">
        <f>SUM(Scores!AH214:AH216)+I55</f>
        <v>0</v>
      </c>
      <c r="K55" s="23">
        <v>52</v>
      </c>
      <c r="L55" s="311" t="s">
        <v>126</v>
      </c>
      <c r="M55" s="311">
        <v>0</v>
      </c>
      <c r="N55" s="311">
        <v>0</v>
      </c>
      <c r="O55" s="311">
        <v>0</v>
      </c>
      <c r="P55" s="311">
        <v>0</v>
      </c>
      <c r="Q55" s="303"/>
      <c r="R55" s="309">
        <v>52</v>
      </c>
      <c r="S55" s="311" t="s">
        <v>126</v>
      </c>
      <c r="T55" s="311">
        <v>0</v>
      </c>
      <c r="U55" s="311">
        <v>0</v>
      </c>
      <c r="V55" s="311">
        <v>0</v>
      </c>
      <c r="W55" s="311">
        <v>0</v>
      </c>
      <c r="Y55" s="23">
        <v>52</v>
      </c>
      <c r="Z55" s="23" t="s">
        <v>126</v>
      </c>
      <c r="AA55" s="2">
        <v>0</v>
      </c>
      <c r="AB55" s="2">
        <v>0</v>
      </c>
      <c r="AC55" s="2">
        <v>0</v>
      </c>
      <c r="AD55" s="13">
        <v>0</v>
      </c>
      <c r="AF55" s="309">
        <v>52</v>
      </c>
      <c r="AG55" s="310" t="s">
        <v>126</v>
      </c>
      <c r="AH55" s="310">
        <v>0</v>
      </c>
      <c r="AI55" s="310">
        <v>0</v>
      </c>
      <c r="AJ55" s="310">
        <v>0</v>
      </c>
      <c r="AK55" s="310">
        <v>0</v>
      </c>
      <c r="AL55" s="240"/>
      <c r="AM55" s="23"/>
      <c r="AN55" s="309">
        <v>0</v>
      </c>
      <c r="AO55" s="2">
        <v>0</v>
      </c>
      <c r="AP55" s="2">
        <v>0</v>
      </c>
      <c r="AQ55" s="2">
        <v>0</v>
      </c>
    </row>
    <row r="56" spans="1:43" ht="12.75">
      <c r="A56" s="23">
        <f t="shared" si="0"/>
        <v>53</v>
      </c>
      <c r="B56" s="23" t="s">
        <v>127</v>
      </c>
      <c r="C56" s="23">
        <f>Scores!C218</f>
        <v>0</v>
      </c>
      <c r="D56" s="19">
        <f>SUM(Scores!F218:F220)</f>
        <v>0</v>
      </c>
      <c r="E56" s="19">
        <f>SUM(Scores!K218:K220)</f>
        <v>0</v>
      </c>
      <c r="F56" s="19"/>
      <c r="G56" s="19">
        <f>SUM(Scores!AG218:AG220)</f>
        <v>0</v>
      </c>
      <c r="H56" s="19">
        <f>SUM(Scores!Q218:Q220)</f>
        <v>0</v>
      </c>
      <c r="I56" s="19">
        <f>MAX(Scores!AI218:AI221)</f>
        <v>0</v>
      </c>
      <c r="J56" s="19">
        <f>SUM(Scores!AH218:AH220)+I56</f>
        <v>0</v>
      </c>
      <c r="K56" s="23">
        <v>53</v>
      </c>
      <c r="L56" s="309" t="s">
        <v>127</v>
      </c>
      <c r="M56" s="310">
        <v>0</v>
      </c>
      <c r="N56" s="310">
        <v>0</v>
      </c>
      <c r="O56" s="310">
        <v>0</v>
      </c>
      <c r="P56" s="303">
        <v>0</v>
      </c>
      <c r="Q56" s="303"/>
      <c r="R56" s="309">
        <v>53</v>
      </c>
      <c r="S56" s="309" t="s">
        <v>127</v>
      </c>
      <c r="T56" s="310">
        <v>0</v>
      </c>
      <c r="U56" s="310">
        <v>0</v>
      </c>
      <c r="V56" s="310">
        <v>0</v>
      </c>
      <c r="W56" s="303">
        <v>0</v>
      </c>
      <c r="Y56" s="23">
        <v>53</v>
      </c>
      <c r="Z56" s="3" t="s">
        <v>127</v>
      </c>
      <c r="AA56" s="3">
        <v>0</v>
      </c>
      <c r="AB56" s="3">
        <v>0</v>
      </c>
      <c r="AC56" s="3">
        <v>0</v>
      </c>
      <c r="AD56" s="3">
        <v>0</v>
      </c>
      <c r="AF56" s="309">
        <v>53</v>
      </c>
      <c r="AG56" s="309" t="s">
        <v>127</v>
      </c>
      <c r="AH56" s="310">
        <v>0</v>
      </c>
      <c r="AI56" s="310">
        <v>0</v>
      </c>
      <c r="AJ56" s="310">
        <v>0</v>
      </c>
      <c r="AK56" s="303">
        <v>0</v>
      </c>
      <c r="AL56" s="240"/>
      <c r="AM56" s="23"/>
      <c r="AN56" s="309">
        <v>0</v>
      </c>
      <c r="AO56" s="2">
        <v>0</v>
      </c>
      <c r="AP56" s="2">
        <v>0</v>
      </c>
      <c r="AQ56" s="2">
        <v>0</v>
      </c>
    </row>
    <row r="57" spans="1:43" ht="12.75">
      <c r="A57" s="23">
        <f t="shared" si="0"/>
        <v>54</v>
      </c>
      <c r="B57" s="23" t="s">
        <v>128</v>
      </c>
      <c r="C57" s="23">
        <f>Scores!C222</f>
        <v>0</v>
      </c>
      <c r="D57" s="19">
        <f>SUM(Scores!F222:F224)</f>
        <v>0</v>
      </c>
      <c r="E57" s="19">
        <f>SUM(Scores!K222:K224)</f>
        <v>0</v>
      </c>
      <c r="F57" s="19"/>
      <c r="G57" s="19">
        <f>SUM(Scores!AG222:AG224)</f>
        <v>0</v>
      </c>
      <c r="H57" s="19">
        <f>SUM(Scores!Q222:Q224)</f>
        <v>0</v>
      </c>
      <c r="I57" s="19">
        <f>MAX(Scores!AI222:AI225)</f>
        <v>0</v>
      </c>
      <c r="J57" s="19">
        <f>SUM(Scores!AH222:AH224)+I57</f>
        <v>0</v>
      </c>
      <c r="K57" s="23">
        <v>54</v>
      </c>
      <c r="L57" s="311" t="s">
        <v>128</v>
      </c>
      <c r="M57" s="311">
        <v>0</v>
      </c>
      <c r="N57" s="311">
        <v>0</v>
      </c>
      <c r="O57" s="311">
        <v>0</v>
      </c>
      <c r="P57" s="311">
        <v>0</v>
      </c>
      <c r="Q57" s="303"/>
      <c r="R57" s="309">
        <v>54</v>
      </c>
      <c r="S57" s="309" t="s">
        <v>128</v>
      </c>
      <c r="T57" s="310">
        <v>0</v>
      </c>
      <c r="U57" s="310">
        <v>0</v>
      </c>
      <c r="V57" s="310">
        <v>0</v>
      </c>
      <c r="W57" s="303">
        <v>0</v>
      </c>
      <c r="Y57" s="23">
        <v>54</v>
      </c>
      <c r="Z57" s="23" t="s">
        <v>128</v>
      </c>
      <c r="AA57" s="2">
        <v>0</v>
      </c>
      <c r="AB57" s="2">
        <v>0</v>
      </c>
      <c r="AC57" s="2">
        <v>0</v>
      </c>
      <c r="AD57" s="13">
        <v>0</v>
      </c>
      <c r="AF57" s="309">
        <v>54</v>
      </c>
      <c r="AG57" s="309" t="s">
        <v>128</v>
      </c>
      <c r="AH57" s="310">
        <v>0</v>
      </c>
      <c r="AI57" s="310">
        <v>0</v>
      </c>
      <c r="AJ57" s="310">
        <v>0</v>
      </c>
      <c r="AK57" s="303">
        <v>0</v>
      </c>
      <c r="AL57" s="240"/>
      <c r="AM57" s="23"/>
      <c r="AN57" s="309">
        <v>0</v>
      </c>
      <c r="AO57" s="2">
        <v>0</v>
      </c>
      <c r="AP57" s="2">
        <v>0</v>
      </c>
      <c r="AQ57" s="2">
        <v>0</v>
      </c>
    </row>
    <row r="58" spans="1:43" ht="12.75">
      <c r="A58" s="23">
        <f t="shared" si="0"/>
        <v>55</v>
      </c>
      <c r="B58" s="23" t="s">
        <v>129</v>
      </c>
      <c r="C58" s="23">
        <f>Scores!C226</f>
        <v>0</v>
      </c>
      <c r="D58" s="19">
        <f>SUM(Scores!F226:F228)</f>
        <v>0</v>
      </c>
      <c r="E58" s="19">
        <f>SUM(Scores!K226:K228)</f>
        <v>0</v>
      </c>
      <c r="F58" s="19"/>
      <c r="G58" s="19">
        <f>SUM(Scores!AG226:AG228)</f>
        <v>0</v>
      </c>
      <c r="H58" s="19">
        <f>SUM(Scores!Q226:Q228)</f>
        <v>0</v>
      </c>
      <c r="I58" s="19">
        <f>MAX(Scores!AI226:AI229)</f>
        <v>0</v>
      </c>
      <c r="J58" s="19">
        <f>SUM(Scores!AH226:AH228)+I58</f>
        <v>0</v>
      </c>
      <c r="K58" s="23">
        <v>55</v>
      </c>
      <c r="L58" s="311" t="s">
        <v>129</v>
      </c>
      <c r="M58" s="311">
        <v>0</v>
      </c>
      <c r="N58" s="311">
        <v>0</v>
      </c>
      <c r="O58" s="311">
        <v>0</v>
      </c>
      <c r="P58" s="311">
        <v>0</v>
      </c>
      <c r="Q58" s="303"/>
      <c r="R58" s="309">
        <v>55</v>
      </c>
      <c r="S58" s="309" t="s">
        <v>129</v>
      </c>
      <c r="T58" s="310">
        <v>0</v>
      </c>
      <c r="U58" s="310">
        <v>0</v>
      </c>
      <c r="V58" s="310">
        <v>0</v>
      </c>
      <c r="W58" s="303">
        <v>0</v>
      </c>
      <c r="Y58" s="23">
        <v>55</v>
      </c>
      <c r="Z58" s="23" t="s">
        <v>129</v>
      </c>
      <c r="AA58" s="2">
        <v>0</v>
      </c>
      <c r="AB58" s="2">
        <v>0</v>
      </c>
      <c r="AC58" s="2">
        <v>0</v>
      </c>
      <c r="AD58" s="13">
        <v>0</v>
      </c>
      <c r="AF58" s="309">
        <v>55</v>
      </c>
      <c r="AG58" s="311" t="s">
        <v>129</v>
      </c>
      <c r="AH58" s="311">
        <v>0</v>
      </c>
      <c r="AI58" s="311">
        <v>0</v>
      </c>
      <c r="AJ58" s="311">
        <v>0</v>
      </c>
      <c r="AK58" s="311">
        <v>0</v>
      </c>
      <c r="AL58" s="240"/>
      <c r="AM58" s="23"/>
      <c r="AN58" s="309">
        <v>0</v>
      </c>
      <c r="AO58" s="2">
        <v>0</v>
      </c>
      <c r="AP58" s="2">
        <v>0</v>
      </c>
      <c r="AQ58" s="2">
        <v>0</v>
      </c>
    </row>
    <row r="59" spans="1:43" ht="12.75">
      <c r="A59" s="23">
        <f t="shared" si="0"/>
        <v>56</v>
      </c>
      <c r="B59" s="23" t="s">
        <v>130</v>
      </c>
      <c r="C59" s="23">
        <f>Scores!C230</f>
        <v>0</v>
      </c>
      <c r="D59" s="19">
        <f>SUM(Scores!F230:F232)</f>
        <v>0</v>
      </c>
      <c r="E59" s="19">
        <f>SUM(Scores!K230:K232)</f>
        <v>0</v>
      </c>
      <c r="F59" s="19"/>
      <c r="G59" s="19">
        <f>SUM(Scores!AG230:AG232)</f>
        <v>0</v>
      </c>
      <c r="H59" s="19">
        <f>SUM(Scores!Q230:Q232)</f>
        <v>0</v>
      </c>
      <c r="I59" s="19">
        <f>MAX(Scores!AI230:AI233)</f>
        <v>0</v>
      </c>
      <c r="J59" s="19">
        <f>SUM(Scores!AH230:AH232)+I59</f>
        <v>0</v>
      </c>
      <c r="K59" s="23">
        <v>56</v>
      </c>
      <c r="L59" s="309" t="s">
        <v>130</v>
      </c>
      <c r="M59" s="310">
        <v>0</v>
      </c>
      <c r="N59" s="310">
        <v>0</v>
      </c>
      <c r="O59" s="310">
        <v>0</v>
      </c>
      <c r="P59" s="303">
        <v>0</v>
      </c>
      <c r="Q59" s="303"/>
      <c r="R59" s="309">
        <v>56</v>
      </c>
      <c r="S59" s="310" t="s">
        <v>130</v>
      </c>
      <c r="T59" s="310">
        <v>0</v>
      </c>
      <c r="U59" s="310">
        <v>0</v>
      </c>
      <c r="V59" s="310">
        <v>0</v>
      </c>
      <c r="W59" s="310">
        <v>0</v>
      </c>
      <c r="Y59" s="23">
        <v>56</v>
      </c>
      <c r="Z59" s="23" t="s">
        <v>130</v>
      </c>
      <c r="AA59" s="2">
        <v>0</v>
      </c>
      <c r="AB59" s="2">
        <v>0</v>
      </c>
      <c r="AC59" s="2">
        <v>0</v>
      </c>
      <c r="AD59" s="13">
        <v>0</v>
      </c>
      <c r="AF59" s="309">
        <v>56</v>
      </c>
      <c r="AG59" s="309" t="s">
        <v>130</v>
      </c>
      <c r="AH59" s="310">
        <v>0</v>
      </c>
      <c r="AI59" s="310">
        <v>0</v>
      </c>
      <c r="AJ59" s="310">
        <v>0</v>
      </c>
      <c r="AK59" s="303">
        <v>0</v>
      </c>
      <c r="AL59" s="240"/>
      <c r="AM59" s="23"/>
      <c r="AN59" s="309">
        <v>0</v>
      </c>
      <c r="AO59" s="2">
        <v>0</v>
      </c>
      <c r="AP59" s="2">
        <v>0</v>
      </c>
      <c r="AQ59" s="2">
        <v>0</v>
      </c>
    </row>
    <row r="60" spans="1:43" ht="12.75">
      <c r="A60" s="23">
        <f t="shared" si="0"/>
        <v>57</v>
      </c>
      <c r="B60" s="23" t="s">
        <v>131</v>
      </c>
      <c r="C60" s="23">
        <f>Scores!C234</f>
        <v>0</v>
      </c>
      <c r="D60" s="19">
        <f>SUM(Scores!F234:F236)</f>
        <v>0</v>
      </c>
      <c r="E60" s="19">
        <f>SUM(Scores!K234:K236)</f>
        <v>0</v>
      </c>
      <c r="F60" s="19"/>
      <c r="G60" s="19">
        <f>SUM(Scores!AG234:AG236)</f>
        <v>0</v>
      </c>
      <c r="H60" s="19">
        <f>SUM(Scores!Q234:Q236)</f>
        <v>0</v>
      </c>
      <c r="I60" s="19">
        <f>MAX(Scores!AI234:AI237)</f>
        <v>0</v>
      </c>
      <c r="J60" s="19">
        <f>SUM(Scores!AH234:AH236)+I60</f>
        <v>0</v>
      </c>
      <c r="K60" s="23">
        <v>57</v>
      </c>
      <c r="L60" s="309" t="s">
        <v>131</v>
      </c>
      <c r="M60" s="310">
        <v>0</v>
      </c>
      <c r="N60" s="310">
        <v>0</v>
      </c>
      <c r="O60" s="310">
        <v>0</v>
      </c>
      <c r="P60" s="303">
        <v>0</v>
      </c>
      <c r="Q60" s="303"/>
      <c r="R60" s="309">
        <v>57</v>
      </c>
      <c r="S60" s="311" t="s">
        <v>131</v>
      </c>
      <c r="T60" s="311">
        <v>0</v>
      </c>
      <c r="U60" s="311">
        <v>0</v>
      </c>
      <c r="V60" s="311">
        <v>0</v>
      </c>
      <c r="W60" s="311">
        <v>0</v>
      </c>
      <c r="Y60" s="23">
        <v>57</v>
      </c>
      <c r="Z60" s="23" t="s">
        <v>131</v>
      </c>
      <c r="AA60" s="2">
        <v>0</v>
      </c>
      <c r="AB60" s="2">
        <v>0</v>
      </c>
      <c r="AC60" s="2">
        <v>0</v>
      </c>
      <c r="AD60" s="13">
        <v>0</v>
      </c>
      <c r="AF60" s="309">
        <v>57</v>
      </c>
      <c r="AG60" s="309" t="s">
        <v>131</v>
      </c>
      <c r="AH60" s="310">
        <v>0</v>
      </c>
      <c r="AI60" s="310">
        <v>0</v>
      </c>
      <c r="AJ60" s="310">
        <v>0</v>
      </c>
      <c r="AK60" s="303">
        <v>0</v>
      </c>
      <c r="AL60" s="240"/>
      <c r="AM60" s="23"/>
      <c r="AN60" s="309">
        <v>0</v>
      </c>
      <c r="AO60" s="2">
        <v>0</v>
      </c>
      <c r="AP60" s="2">
        <v>0</v>
      </c>
      <c r="AQ60" s="2">
        <v>0</v>
      </c>
    </row>
    <row r="61" spans="1:43" ht="12.75">
      <c r="A61" s="23">
        <f t="shared" si="0"/>
        <v>58</v>
      </c>
      <c r="B61" s="23" t="s">
        <v>132</v>
      </c>
      <c r="C61" s="23">
        <f>Scores!C238</f>
        <v>0</v>
      </c>
      <c r="D61" s="19">
        <f>SUM(Scores!F238:F240)</f>
        <v>0</v>
      </c>
      <c r="E61" s="19">
        <f>SUM(Scores!K238:K240)</f>
        <v>0</v>
      </c>
      <c r="F61" s="19"/>
      <c r="G61" s="19">
        <f>SUM(Scores!AG238:AG240)</f>
        <v>0</v>
      </c>
      <c r="H61" s="19">
        <f>SUM(Scores!Q238:Q240)</f>
        <v>0</v>
      </c>
      <c r="I61" s="19">
        <f>MAX(Scores!AI238:AI241)</f>
        <v>0</v>
      </c>
      <c r="J61" s="19">
        <f>SUM(Scores!AH238:AH240)+I61</f>
        <v>0</v>
      </c>
      <c r="K61" s="23">
        <v>58</v>
      </c>
      <c r="L61" s="309" t="s">
        <v>132</v>
      </c>
      <c r="M61" s="310">
        <v>0</v>
      </c>
      <c r="N61" s="310">
        <v>0</v>
      </c>
      <c r="O61" s="310">
        <v>0</v>
      </c>
      <c r="P61" s="303">
        <v>0</v>
      </c>
      <c r="Q61" s="303"/>
      <c r="R61" s="309">
        <v>58</v>
      </c>
      <c r="S61" s="309" t="s">
        <v>132</v>
      </c>
      <c r="T61" s="310">
        <v>0</v>
      </c>
      <c r="U61" s="310">
        <v>0</v>
      </c>
      <c r="V61" s="310">
        <v>0</v>
      </c>
      <c r="W61" s="303">
        <v>0</v>
      </c>
      <c r="Y61" s="23">
        <v>58</v>
      </c>
      <c r="Z61" s="3" t="s">
        <v>132</v>
      </c>
      <c r="AA61" s="3">
        <v>0</v>
      </c>
      <c r="AB61" s="3">
        <v>0</v>
      </c>
      <c r="AC61" s="3">
        <v>0</v>
      </c>
      <c r="AD61" s="3">
        <v>0</v>
      </c>
      <c r="AF61" s="309">
        <v>58</v>
      </c>
      <c r="AG61" s="311" t="s">
        <v>132</v>
      </c>
      <c r="AH61" s="311">
        <v>0</v>
      </c>
      <c r="AI61" s="311">
        <v>0</v>
      </c>
      <c r="AJ61" s="311">
        <v>0</v>
      </c>
      <c r="AK61" s="311">
        <v>0</v>
      </c>
      <c r="AL61" s="240"/>
      <c r="AM61" s="23"/>
      <c r="AN61" s="309">
        <v>0</v>
      </c>
      <c r="AO61" s="2">
        <v>0</v>
      </c>
      <c r="AP61" s="2">
        <v>0</v>
      </c>
      <c r="AQ61" s="2">
        <v>0</v>
      </c>
    </row>
    <row r="62" spans="1:43" ht="12.75">
      <c r="A62" s="23">
        <f t="shared" si="0"/>
        <v>59</v>
      </c>
      <c r="B62" s="23" t="s">
        <v>133</v>
      </c>
      <c r="C62" s="23">
        <f>Scores!C242</f>
        <v>0</v>
      </c>
      <c r="D62" s="19">
        <f>SUM(Scores!F242:F244)</f>
        <v>0</v>
      </c>
      <c r="E62" s="19">
        <f>SUM(Scores!K242:K244)</f>
        <v>0</v>
      </c>
      <c r="F62" s="19"/>
      <c r="G62" s="19">
        <f>SUM(Scores!AG242:AG244)</f>
        <v>0</v>
      </c>
      <c r="H62" s="19">
        <f>SUM(Scores!Q242:Q244)</f>
        <v>0</v>
      </c>
      <c r="I62" s="19">
        <f>MAX(Scores!AI242:AI245)</f>
        <v>0</v>
      </c>
      <c r="J62" s="19">
        <f>SUM(Scores!AH242:AH244)+I62</f>
        <v>0</v>
      </c>
      <c r="K62" s="23">
        <v>59</v>
      </c>
      <c r="L62" s="309" t="s">
        <v>133</v>
      </c>
      <c r="M62" s="310">
        <v>0</v>
      </c>
      <c r="N62" s="310">
        <v>0</v>
      </c>
      <c r="O62" s="310">
        <v>0</v>
      </c>
      <c r="P62" s="303">
        <v>0</v>
      </c>
      <c r="Q62" s="303"/>
      <c r="R62" s="309">
        <v>59</v>
      </c>
      <c r="S62" s="309" t="s">
        <v>133</v>
      </c>
      <c r="T62" s="310">
        <v>0</v>
      </c>
      <c r="U62" s="310">
        <v>0</v>
      </c>
      <c r="V62" s="310">
        <v>0</v>
      </c>
      <c r="W62" s="303">
        <v>0</v>
      </c>
      <c r="Y62" s="23">
        <v>59</v>
      </c>
      <c r="Z62" s="23" t="s">
        <v>133</v>
      </c>
      <c r="AA62" s="2">
        <v>0</v>
      </c>
      <c r="AB62" s="2">
        <v>0</v>
      </c>
      <c r="AC62" s="2">
        <v>0</v>
      </c>
      <c r="AD62" s="13">
        <v>0</v>
      </c>
      <c r="AF62" s="309">
        <v>59</v>
      </c>
      <c r="AG62" s="309" t="s">
        <v>133</v>
      </c>
      <c r="AH62" s="310">
        <v>0</v>
      </c>
      <c r="AI62" s="310">
        <v>0</v>
      </c>
      <c r="AJ62" s="310">
        <v>0</v>
      </c>
      <c r="AK62" s="303">
        <v>0</v>
      </c>
      <c r="AL62" s="240"/>
      <c r="AM62" s="23"/>
      <c r="AN62" s="309">
        <v>0</v>
      </c>
      <c r="AO62" s="2">
        <v>0</v>
      </c>
      <c r="AP62" s="2">
        <v>0</v>
      </c>
      <c r="AQ62" s="2">
        <v>0</v>
      </c>
    </row>
    <row r="63" spans="1:43" ht="12.75">
      <c r="A63" s="23">
        <f t="shared" si="0"/>
        <v>60</v>
      </c>
      <c r="B63" s="23" t="s">
        <v>134</v>
      </c>
      <c r="C63" s="23">
        <f>Scores!C246</f>
        <v>0</v>
      </c>
      <c r="D63" s="19">
        <f>SUM(Scores!F246:F248)</f>
        <v>0</v>
      </c>
      <c r="E63" s="19">
        <f>SUM(Scores!K246:K248)</f>
        <v>0</v>
      </c>
      <c r="F63" s="19"/>
      <c r="G63" s="19">
        <f>SUM(Scores!AG246:AG248)</f>
        <v>0</v>
      </c>
      <c r="H63" s="19">
        <f>SUM(Scores!Q246:Q248)</f>
        <v>0</v>
      </c>
      <c r="I63" s="19">
        <f>MAX(Scores!AI246:AI249)</f>
        <v>0</v>
      </c>
      <c r="J63" s="19">
        <f>SUM(Scores!AH246:AH248)+I63</f>
        <v>0</v>
      </c>
      <c r="K63" s="23">
        <v>60</v>
      </c>
      <c r="L63" s="309" t="s">
        <v>134</v>
      </c>
      <c r="M63" s="310">
        <v>0</v>
      </c>
      <c r="N63" s="310">
        <v>0</v>
      </c>
      <c r="O63" s="310">
        <v>0</v>
      </c>
      <c r="P63" s="303">
        <v>0</v>
      </c>
      <c r="Q63" s="303"/>
      <c r="R63" s="309">
        <v>60</v>
      </c>
      <c r="S63" s="311" t="s">
        <v>134</v>
      </c>
      <c r="T63" s="311">
        <v>0</v>
      </c>
      <c r="U63" s="311">
        <v>0</v>
      </c>
      <c r="V63" s="311">
        <v>0</v>
      </c>
      <c r="W63" s="311">
        <v>0</v>
      </c>
      <c r="Y63" s="23">
        <v>60</v>
      </c>
      <c r="Z63" s="23" t="s">
        <v>134</v>
      </c>
      <c r="AA63" s="2">
        <v>0</v>
      </c>
      <c r="AB63" s="2">
        <v>0</v>
      </c>
      <c r="AC63" s="2">
        <v>0</v>
      </c>
      <c r="AD63" s="13">
        <v>0</v>
      </c>
      <c r="AF63" s="309">
        <v>60</v>
      </c>
      <c r="AG63" s="309" t="s">
        <v>134</v>
      </c>
      <c r="AH63" s="310">
        <v>0</v>
      </c>
      <c r="AI63" s="310">
        <v>0</v>
      </c>
      <c r="AJ63" s="310">
        <v>0</v>
      </c>
      <c r="AK63" s="303">
        <v>0</v>
      </c>
      <c r="AL63" s="240"/>
      <c r="AM63" s="23"/>
      <c r="AN63" s="309">
        <v>0</v>
      </c>
      <c r="AO63" s="2">
        <v>0</v>
      </c>
      <c r="AP63" s="2">
        <v>0</v>
      </c>
      <c r="AQ63" s="2">
        <v>0</v>
      </c>
    </row>
    <row r="64" spans="1:43" ht="12.75">
      <c r="A64" s="23">
        <f t="shared" si="0"/>
        <v>61</v>
      </c>
      <c r="B64" s="23" t="s">
        <v>135</v>
      </c>
      <c r="C64" s="23">
        <f>Scores!C250</f>
        <v>0</v>
      </c>
      <c r="D64" s="19">
        <f>SUM(Scores!F250:F252)</f>
        <v>0</v>
      </c>
      <c r="E64" s="19">
        <f>SUM(Scores!K250:K252)</f>
        <v>0</v>
      </c>
      <c r="F64" s="19"/>
      <c r="G64" s="19">
        <f>SUM(Scores!AG250:AG252)</f>
        <v>0</v>
      </c>
      <c r="H64" s="19">
        <f>SUM(Scores!Q250:Q252)</f>
        <v>0</v>
      </c>
      <c r="I64" s="19">
        <f>MAX(Scores!AI250:AI253)</f>
        <v>0</v>
      </c>
      <c r="J64" s="19">
        <f>SUM(Scores!AH250:AH252)+I64</f>
        <v>0</v>
      </c>
      <c r="K64" s="23">
        <v>61</v>
      </c>
      <c r="L64" s="309" t="s">
        <v>135</v>
      </c>
      <c r="M64" s="310">
        <v>0</v>
      </c>
      <c r="N64" s="310">
        <v>0</v>
      </c>
      <c r="O64" s="310">
        <v>0</v>
      </c>
      <c r="P64" s="303">
        <v>0</v>
      </c>
      <c r="Q64" s="303"/>
      <c r="R64" s="309">
        <v>61</v>
      </c>
      <c r="S64" s="309" t="s">
        <v>135</v>
      </c>
      <c r="T64" s="310">
        <v>0</v>
      </c>
      <c r="U64" s="310">
        <v>0</v>
      </c>
      <c r="V64" s="310">
        <v>0</v>
      </c>
      <c r="W64" s="303">
        <v>0</v>
      </c>
      <c r="Y64" s="23">
        <v>61</v>
      </c>
      <c r="Z64" s="3" t="s">
        <v>135</v>
      </c>
      <c r="AA64" s="3">
        <v>0</v>
      </c>
      <c r="AB64" s="3">
        <v>0</v>
      </c>
      <c r="AC64" s="3">
        <v>0</v>
      </c>
      <c r="AD64" s="3">
        <v>0</v>
      </c>
      <c r="AF64" s="309">
        <v>61</v>
      </c>
      <c r="AG64" s="309" t="s">
        <v>135</v>
      </c>
      <c r="AH64" s="310">
        <v>0</v>
      </c>
      <c r="AI64" s="310">
        <v>0</v>
      </c>
      <c r="AJ64" s="310">
        <v>0</v>
      </c>
      <c r="AK64" s="303">
        <v>0</v>
      </c>
      <c r="AL64" s="240"/>
      <c r="AM64" s="23"/>
      <c r="AN64" s="309">
        <v>0</v>
      </c>
      <c r="AO64" s="2">
        <v>0</v>
      </c>
      <c r="AP64" s="2">
        <v>0</v>
      </c>
      <c r="AQ64" s="2">
        <v>0</v>
      </c>
    </row>
    <row r="65" spans="1:43" ht="12.75">
      <c r="A65" s="23">
        <f t="shared" si="0"/>
        <v>62</v>
      </c>
      <c r="B65" s="23" t="s">
        <v>136</v>
      </c>
      <c r="C65" s="23">
        <f>Scores!C254</f>
        <v>0</v>
      </c>
      <c r="D65" s="19">
        <f>SUM(Scores!F254:F256)</f>
        <v>0</v>
      </c>
      <c r="E65" s="19">
        <f>SUM(Scores!K254:K256)</f>
        <v>0</v>
      </c>
      <c r="F65" s="19"/>
      <c r="G65" s="19">
        <f>SUM(Scores!AG254:AG256)</f>
        <v>0</v>
      </c>
      <c r="H65" s="19">
        <f>SUM(Scores!Q254:Q256)</f>
        <v>0</v>
      </c>
      <c r="I65" s="19">
        <f>MAX(Scores!AI254:AI257)</f>
        <v>0</v>
      </c>
      <c r="J65" s="19">
        <f>SUM(Scores!AH254:AH256)+I65</f>
        <v>0</v>
      </c>
      <c r="K65" s="23">
        <v>62</v>
      </c>
      <c r="L65" s="309" t="s">
        <v>136</v>
      </c>
      <c r="M65" s="310">
        <v>0</v>
      </c>
      <c r="N65" s="310">
        <v>0</v>
      </c>
      <c r="O65" s="310">
        <v>0</v>
      </c>
      <c r="P65" s="303">
        <v>0</v>
      </c>
      <c r="Q65" s="303"/>
      <c r="R65" s="309">
        <v>62</v>
      </c>
      <c r="S65" s="309" t="s">
        <v>136</v>
      </c>
      <c r="T65" s="310">
        <v>0</v>
      </c>
      <c r="U65" s="310">
        <v>0</v>
      </c>
      <c r="V65" s="310">
        <v>0</v>
      </c>
      <c r="W65" s="303">
        <v>0</v>
      </c>
      <c r="Y65" s="23">
        <v>62</v>
      </c>
      <c r="Z65" s="23" t="s">
        <v>136</v>
      </c>
      <c r="AA65" s="2">
        <v>0</v>
      </c>
      <c r="AB65" s="2">
        <v>0</v>
      </c>
      <c r="AC65" s="2">
        <v>0</v>
      </c>
      <c r="AD65" s="13">
        <v>0</v>
      </c>
      <c r="AF65" s="309">
        <v>62</v>
      </c>
      <c r="AG65" s="309" t="s">
        <v>136</v>
      </c>
      <c r="AH65" s="310">
        <v>0</v>
      </c>
      <c r="AI65" s="310">
        <v>0</v>
      </c>
      <c r="AJ65" s="310">
        <v>0</v>
      </c>
      <c r="AK65" s="303">
        <v>0</v>
      </c>
      <c r="AL65" s="240"/>
      <c r="AM65" s="23"/>
      <c r="AN65" s="309">
        <v>0</v>
      </c>
      <c r="AO65" s="2">
        <v>0</v>
      </c>
      <c r="AP65" s="2">
        <v>0</v>
      </c>
      <c r="AQ65" s="2">
        <v>0</v>
      </c>
    </row>
    <row r="66" spans="1:43" ht="12.75">
      <c r="A66" s="23">
        <f t="shared" si="0"/>
        <v>63</v>
      </c>
      <c r="B66" s="23" t="s">
        <v>137</v>
      </c>
      <c r="C66" s="23">
        <f>Scores!C258</f>
        <v>0</v>
      </c>
      <c r="D66" s="19">
        <f>SUM(Scores!F258:F260)</f>
        <v>0</v>
      </c>
      <c r="E66" s="19">
        <f>SUM(Scores!K258:K260)</f>
        <v>0</v>
      </c>
      <c r="F66" s="19"/>
      <c r="G66" s="19">
        <f>SUM(Scores!AG258:AG260)</f>
        <v>0</v>
      </c>
      <c r="H66" s="19">
        <f>SUM(Scores!Q258:Q260)</f>
        <v>0</v>
      </c>
      <c r="I66" s="19">
        <f>MAX(Scores!AI258:AI261)</f>
        <v>0</v>
      </c>
      <c r="J66" s="19">
        <f>SUM(Scores!AH258:AH260)+I66</f>
        <v>0</v>
      </c>
      <c r="K66" s="23">
        <v>63</v>
      </c>
      <c r="L66" s="309" t="s">
        <v>137</v>
      </c>
      <c r="M66" s="310">
        <v>0</v>
      </c>
      <c r="N66" s="310">
        <v>0</v>
      </c>
      <c r="O66" s="310">
        <v>0</v>
      </c>
      <c r="P66" s="303">
        <v>0</v>
      </c>
      <c r="Q66" s="303"/>
      <c r="R66" s="309">
        <v>63</v>
      </c>
      <c r="S66" s="309" t="s">
        <v>137</v>
      </c>
      <c r="T66" s="310">
        <v>0</v>
      </c>
      <c r="U66" s="310">
        <v>0</v>
      </c>
      <c r="V66" s="310">
        <v>0</v>
      </c>
      <c r="W66" s="303">
        <v>0</v>
      </c>
      <c r="Y66" s="23">
        <v>63</v>
      </c>
      <c r="Z66" s="23" t="s">
        <v>137</v>
      </c>
      <c r="AA66" s="2">
        <v>0</v>
      </c>
      <c r="AB66" s="2">
        <v>0</v>
      </c>
      <c r="AC66" s="2">
        <v>0</v>
      </c>
      <c r="AD66" s="13">
        <v>0</v>
      </c>
      <c r="AF66" s="309">
        <v>63</v>
      </c>
      <c r="AG66" s="309" t="s">
        <v>137</v>
      </c>
      <c r="AH66" s="310">
        <v>0</v>
      </c>
      <c r="AI66" s="310">
        <v>0</v>
      </c>
      <c r="AJ66" s="310">
        <v>0</v>
      </c>
      <c r="AK66" s="303">
        <v>0</v>
      </c>
      <c r="AL66" s="240"/>
      <c r="AM66" s="23"/>
      <c r="AN66" s="309">
        <v>0</v>
      </c>
      <c r="AO66" s="2">
        <v>0</v>
      </c>
      <c r="AP66" s="2">
        <v>0</v>
      </c>
      <c r="AQ66" s="2">
        <v>0</v>
      </c>
    </row>
    <row r="67" spans="1:43" ht="12.75">
      <c r="A67" s="23">
        <f t="shared" si="0"/>
        <v>64</v>
      </c>
      <c r="B67" s="23" t="s">
        <v>138</v>
      </c>
      <c r="C67" s="23">
        <f>Scores!C262</f>
        <v>0</v>
      </c>
      <c r="D67" s="19">
        <f>SUM(Scores!F262:F264)</f>
        <v>0</v>
      </c>
      <c r="E67" s="19">
        <f>SUM(Scores!K262:K264)</f>
        <v>0</v>
      </c>
      <c r="F67" s="19"/>
      <c r="G67" s="19">
        <f>SUM(Scores!AG262:AG264)</f>
        <v>0</v>
      </c>
      <c r="H67" s="19">
        <f>SUM(Scores!Q262:Q264)</f>
        <v>0</v>
      </c>
      <c r="I67" s="19">
        <f>MAX(Scores!AI262:AI265)</f>
        <v>0</v>
      </c>
      <c r="J67" s="19">
        <f>SUM(Scores!AH262:AH264)+I67</f>
        <v>0</v>
      </c>
      <c r="K67" s="23">
        <v>64</v>
      </c>
      <c r="L67" s="309" t="s">
        <v>138</v>
      </c>
      <c r="M67" s="310">
        <v>0</v>
      </c>
      <c r="N67" s="310">
        <v>0</v>
      </c>
      <c r="O67" s="310">
        <v>0</v>
      </c>
      <c r="P67" s="303">
        <v>0</v>
      </c>
      <c r="Q67" s="303"/>
      <c r="R67" s="309">
        <v>64</v>
      </c>
      <c r="S67" s="310" t="s">
        <v>138</v>
      </c>
      <c r="T67" s="310">
        <v>0</v>
      </c>
      <c r="U67" s="310">
        <v>0</v>
      </c>
      <c r="V67" s="310">
        <v>0</v>
      </c>
      <c r="W67" s="310">
        <v>0</v>
      </c>
      <c r="Y67" s="23">
        <v>64</v>
      </c>
      <c r="Z67" s="23" t="s">
        <v>138</v>
      </c>
      <c r="AA67" s="2">
        <v>0</v>
      </c>
      <c r="AB67" s="2">
        <v>0</v>
      </c>
      <c r="AC67" s="2">
        <v>0</v>
      </c>
      <c r="AD67" s="13">
        <v>0</v>
      </c>
      <c r="AF67" s="309">
        <v>64</v>
      </c>
      <c r="AG67" s="309" t="s">
        <v>138</v>
      </c>
      <c r="AH67" s="310">
        <v>0</v>
      </c>
      <c r="AI67" s="310">
        <v>0</v>
      </c>
      <c r="AJ67" s="310">
        <v>0</v>
      </c>
      <c r="AK67" s="303">
        <v>0</v>
      </c>
      <c r="AL67" s="240"/>
      <c r="AM67" s="23"/>
      <c r="AN67" s="309">
        <v>0</v>
      </c>
      <c r="AO67" s="2">
        <v>0</v>
      </c>
      <c r="AP67" s="2">
        <v>0</v>
      </c>
      <c r="AQ67" s="2">
        <v>0</v>
      </c>
    </row>
    <row r="68" spans="1:43" ht="12.75">
      <c r="A68" s="23">
        <f t="shared" si="0"/>
        <v>65</v>
      </c>
      <c r="B68" s="23" t="s">
        <v>139</v>
      </c>
      <c r="C68" s="23">
        <f>Scores!C266</f>
        <v>0</v>
      </c>
      <c r="D68" s="19">
        <f>SUM(Scores!F266:F268)</f>
        <v>0</v>
      </c>
      <c r="E68" s="19">
        <f>SUM(Scores!K266:K268)</f>
        <v>0</v>
      </c>
      <c r="F68" s="19"/>
      <c r="G68" s="19">
        <f>SUM(Scores!AG266:AG268)</f>
        <v>0</v>
      </c>
      <c r="H68" s="19">
        <f>SUM(Scores!Q266:Q268)</f>
        <v>0</v>
      </c>
      <c r="I68" s="19">
        <f>MAX(Scores!AI266:AI269)</f>
        <v>0</v>
      </c>
      <c r="J68" s="19">
        <f>SUM(Scores!AH266:AH268)+I68</f>
        <v>0</v>
      </c>
      <c r="K68" s="23">
        <v>65</v>
      </c>
      <c r="L68" s="309" t="s">
        <v>139</v>
      </c>
      <c r="M68" s="310">
        <v>0</v>
      </c>
      <c r="N68" s="310">
        <v>0</v>
      </c>
      <c r="O68" s="310">
        <v>0</v>
      </c>
      <c r="P68" s="303">
        <v>0</v>
      </c>
      <c r="Q68" s="303"/>
      <c r="R68" s="309">
        <v>65</v>
      </c>
      <c r="S68" s="310" t="s">
        <v>139</v>
      </c>
      <c r="T68" s="310">
        <v>0</v>
      </c>
      <c r="U68" s="310">
        <v>0</v>
      </c>
      <c r="V68" s="310">
        <v>0</v>
      </c>
      <c r="W68" s="310">
        <v>0</v>
      </c>
      <c r="Y68" s="23">
        <v>65</v>
      </c>
      <c r="Z68" s="23" t="s">
        <v>139</v>
      </c>
      <c r="AA68" s="2">
        <v>0</v>
      </c>
      <c r="AB68" s="2">
        <v>0</v>
      </c>
      <c r="AC68" s="2">
        <v>0</v>
      </c>
      <c r="AD68" s="13">
        <v>0</v>
      </c>
      <c r="AF68" s="309">
        <v>65</v>
      </c>
      <c r="AG68" s="309" t="s">
        <v>139</v>
      </c>
      <c r="AH68" s="310">
        <v>0</v>
      </c>
      <c r="AI68" s="310">
        <v>0</v>
      </c>
      <c r="AJ68" s="310">
        <v>0</v>
      </c>
      <c r="AK68" s="303">
        <v>0</v>
      </c>
      <c r="AL68" s="240"/>
      <c r="AM68" s="23"/>
      <c r="AN68" s="309">
        <v>0</v>
      </c>
      <c r="AO68" s="2">
        <v>0</v>
      </c>
      <c r="AP68" s="2">
        <v>0</v>
      </c>
      <c r="AQ68" s="2">
        <v>0</v>
      </c>
    </row>
    <row r="69" spans="1:43" ht="12.75">
      <c r="A69" s="23">
        <f t="shared" si="0"/>
        <v>66</v>
      </c>
      <c r="B69" s="23" t="s">
        <v>140</v>
      </c>
      <c r="C69" s="23">
        <f>Scores!C270</f>
        <v>0</v>
      </c>
      <c r="D69" s="19">
        <f>SUM(Scores!F270:F272)</f>
        <v>0</v>
      </c>
      <c r="E69" s="19">
        <f>SUM(Scores!K270:K272)</f>
        <v>0</v>
      </c>
      <c r="F69" s="19"/>
      <c r="G69" s="19">
        <f>SUM(Scores!AG270:AG272)</f>
        <v>0</v>
      </c>
      <c r="H69" s="19">
        <f>SUM(Scores!Q270:Q272)</f>
        <v>0</v>
      </c>
      <c r="I69" s="19">
        <f>MAX(Scores!AI270:AI273)</f>
        <v>0</v>
      </c>
      <c r="J69" s="19">
        <f>SUM(Scores!AH270:AH272)+I69</f>
        <v>0</v>
      </c>
      <c r="K69" s="23">
        <v>66</v>
      </c>
      <c r="L69" s="309" t="s">
        <v>140</v>
      </c>
      <c r="M69" s="310">
        <v>0</v>
      </c>
      <c r="N69" s="310">
        <v>0</v>
      </c>
      <c r="O69" s="310">
        <v>0</v>
      </c>
      <c r="P69" s="303">
        <v>0</v>
      </c>
      <c r="Q69" s="303"/>
      <c r="R69" s="309">
        <v>66</v>
      </c>
      <c r="S69" s="309" t="s">
        <v>140</v>
      </c>
      <c r="T69" s="310">
        <v>0</v>
      </c>
      <c r="U69" s="310">
        <v>0</v>
      </c>
      <c r="V69" s="310">
        <v>0</v>
      </c>
      <c r="W69" s="303">
        <v>0</v>
      </c>
      <c r="Y69" s="23">
        <v>66</v>
      </c>
      <c r="Z69" s="23" t="s">
        <v>140</v>
      </c>
      <c r="AA69" s="2">
        <v>0</v>
      </c>
      <c r="AB69" s="2">
        <v>0</v>
      </c>
      <c r="AC69" s="2">
        <v>0</v>
      </c>
      <c r="AD69" s="13">
        <v>0</v>
      </c>
      <c r="AF69" s="309">
        <v>66</v>
      </c>
      <c r="AG69" s="309" t="s">
        <v>140</v>
      </c>
      <c r="AH69" s="310">
        <v>0</v>
      </c>
      <c r="AI69" s="310">
        <v>0</v>
      </c>
      <c r="AJ69" s="310">
        <v>0</v>
      </c>
      <c r="AK69" s="303">
        <v>0</v>
      </c>
      <c r="AL69" s="240"/>
      <c r="AM69" s="23"/>
      <c r="AN69" s="309">
        <v>0</v>
      </c>
      <c r="AO69" s="2">
        <v>0</v>
      </c>
      <c r="AP69" s="2">
        <v>0</v>
      </c>
      <c r="AQ69" s="2">
        <v>0</v>
      </c>
    </row>
    <row r="70" spans="1:43" ht="12.75">
      <c r="A70" s="23">
        <f aca="true" t="shared" si="1" ref="A70:A102">A69+1</f>
        <v>67</v>
      </c>
      <c r="B70" s="23" t="s">
        <v>141</v>
      </c>
      <c r="C70" s="23">
        <f>Scores!C274</f>
        <v>0</v>
      </c>
      <c r="D70" s="19">
        <f>SUM(Scores!F274:F276)</f>
        <v>0</v>
      </c>
      <c r="E70" s="19">
        <f>SUM(Scores!K274:K276)</f>
        <v>0</v>
      </c>
      <c r="F70" s="19"/>
      <c r="G70" s="19">
        <f>SUM(Scores!AG274:AG276)</f>
        <v>0</v>
      </c>
      <c r="H70" s="19">
        <f>SUM(Scores!Q274:Q276)</f>
        <v>0</v>
      </c>
      <c r="I70" s="19">
        <f>MAX(Scores!AI274:AI277)</f>
        <v>0</v>
      </c>
      <c r="J70" s="19">
        <f>SUM(Scores!AH274:AH276)+I70</f>
        <v>0</v>
      </c>
      <c r="K70" s="23">
        <v>67</v>
      </c>
      <c r="L70" s="309" t="s">
        <v>141</v>
      </c>
      <c r="M70" s="310">
        <v>0</v>
      </c>
      <c r="N70" s="310">
        <v>0</v>
      </c>
      <c r="O70" s="310">
        <v>0</v>
      </c>
      <c r="P70" s="303">
        <v>0</v>
      </c>
      <c r="Q70" s="303"/>
      <c r="R70" s="309">
        <v>67</v>
      </c>
      <c r="S70" s="309" t="s">
        <v>141</v>
      </c>
      <c r="T70" s="310">
        <v>0</v>
      </c>
      <c r="U70" s="310">
        <v>0</v>
      </c>
      <c r="V70" s="310">
        <v>0</v>
      </c>
      <c r="W70" s="303">
        <v>0</v>
      </c>
      <c r="Y70" s="23">
        <v>67</v>
      </c>
      <c r="Z70" s="23" t="s">
        <v>141</v>
      </c>
      <c r="AA70" s="2">
        <v>0</v>
      </c>
      <c r="AB70" s="2">
        <v>0</v>
      </c>
      <c r="AC70" s="2">
        <v>0</v>
      </c>
      <c r="AD70" s="13">
        <v>0</v>
      </c>
      <c r="AF70" s="309">
        <v>67</v>
      </c>
      <c r="AG70" s="309" t="s">
        <v>141</v>
      </c>
      <c r="AH70" s="310">
        <v>0</v>
      </c>
      <c r="AI70" s="310">
        <v>0</v>
      </c>
      <c r="AJ70" s="310">
        <v>0</v>
      </c>
      <c r="AK70" s="303">
        <v>0</v>
      </c>
      <c r="AL70" s="240"/>
      <c r="AM70" s="23"/>
      <c r="AN70" s="309">
        <v>0</v>
      </c>
      <c r="AO70" s="2">
        <v>0</v>
      </c>
      <c r="AP70" s="2">
        <v>0</v>
      </c>
      <c r="AQ70" s="2">
        <v>0</v>
      </c>
    </row>
    <row r="71" spans="1:43" ht="12.75">
      <c r="A71" s="23">
        <f t="shared" si="1"/>
        <v>68</v>
      </c>
      <c r="B71" s="23" t="s">
        <v>142</v>
      </c>
      <c r="C71" s="23">
        <f>Scores!C278</f>
        <v>0</v>
      </c>
      <c r="D71" s="19">
        <f>SUM(Scores!F278:F280)</f>
        <v>0</v>
      </c>
      <c r="E71" s="19">
        <f>SUM(Scores!K278:K280)</f>
        <v>0</v>
      </c>
      <c r="F71" s="19"/>
      <c r="G71" s="19">
        <f>SUM(Scores!AG278:AG280)</f>
        <v>0</v>
      </c>
      <c r="H71" s="19">
        <f>SUM(Scores!Q278:Q280)</f>
        <v>0</v>
      </c>
      <c r="I71" s="19">
        <f>MAX(Scores!AI278:AI281)</f>
        <v>0</v>
      </c>
      <c r="J71" s="19">
        <f>SUM(Scores!AH278:AH280)+I71</f>
        <v>0</v>
      </c>
      <c r="K71" s="23">
        <v>68</v>
      </c>
      <c r="L71" s="311" t="s">
        <v>142</v>
      </c>
      <c r="M71" s="311">
        <v>0</v>
      </c>
      <c r="N71" s="311">
        <v>0</v>
      </c>
      <c r="O71" s="311">
        <v>0</v>
      </c>
      <c r="P71" s="311">
        <v>0</v>
      </c>
      <c r="Q71" s="303"/>
      <c r="R71" s="309">
        <v>68</v>
      </c>
      <c r="S71" s="311" t="s">
        <v>142</v>
      </c>
      <c r="T71" s="311">
        <v>0</v>
      </c>
      <c r="U71" s="311">
        <v>0</v>
      </c>
      <c r="V71" s="311">
        <v>0</v>
      </c>
      <c r="W71" s="311">
        <v>0</v>
      </c>
      <c r="Y71" s="23">
        <v>68</v>
      </c>
      <c r="Z71" s="23" t="s">
        <v>142</v>
      </c>
      <c r="AA71" s="2">
        <v>0</v>
      </c>
      <c r="AB71" s="2">
        <v>0</v>
      </c>
      <c r="AC71" s="2">
        <v>0</v>
      </c>
      <c r="AD71" s="13">
        <v>0</v>
      </c>
      <c r="AF71" s="309">
        <v>68</v>
      </c>
      <c r="AG71" s="309" t="s">
        <v>142</v>
      </c>
      <c r="AH71" s="310">
        <v>0</v>
      </c>
      <c r="AI71" s="310">
        <v>0</v>
      </c>
      <c r="AJ71" s="310">
        <v>0</v>
      </c>
      <c r="AK71" s="303">
        <v>0</v>
      </c>
      <c r="AL71" s="240"/>
      <c r="AM71" s="23"/>
      <c r="AN71" s="309">
        <v>0</v>
      </c>
      <c r="AO71" s="2">
        <v>0</v>
      </c>
      <c r="AP71" s="2">
        <v>0</v>
      </c>
      <c r="AQ71" s="2">
        <v>0</v>
      </c>
    </row>
    <row r="72" spans="1:43" ht="12.75">
      <c r="A72" s="23">
        <f t="shared" si="1"/>
        <v>69</v>
      </c>
      <c r="B72" s="23" t="s">
        <v>143</v>
      </c>
      <c r="C72" s="23">
        <f>Scores!C282</f>
        <v>0</v>
      </c>
      <c r="D72" s="19">
        <f>SUM(Scores!F282:F284)</f>
        <v>0</v>
      </c>
      <c r="E72" s="19">
        <f>SUM(Scores!K282:K284)</f>
        <v>0</v>
      </c>
      <c r="F72" s="19"/>
      <c r="G72" s="19">
        <f>SUM(Scores!AG282:AG284)</f>
        <v>0</v>
      </c>
      <c r="H72" s="19">
        <f>SUM(Scores!Q282:Q284)</f>
        <v>0</v>
      </c>
      <c r="I72" s="19">
        <f>MAX(Scores!AI282:AI285)</f>
        <v>0</v>
      </c>
      <c r="J72" s="19">
        <f>SUM(Scores!AH282:AH284)+I72</f>
        <v>0</v>
      </c>
      <c r="K72" s="23">
        <v>69</v>
      </c>
      <c r="L72" s="309" t="s">
        <v>143</v>
      </c>
      <c r="M72" s="310">
        <v>0</v>
      </c>
      <c r="N72" s="310">
        <v>0</v>
      </c>
      <c r="O72" s="310">
        <v>0</v>
      </c>
      <c r="P72" s="303">
        <v>0</v>
      </c>
      <c r="Q72" s="303"/>
      <c r="R72" s="309">
        <v>69</v>
      </c>
      <c r="S72" s="309" t="s">
        <v>143</v>
      </c>
      <c r="T72" s="310">
        <v>0</v>
      </c>
      <c r="U72" s="310">
        <v>0</v>
      </c>
      <c r="V72" s="310">
        <v>0</v>
      </c>
      <c r="W72" s="303">
        <v>0</v>
      </c>
      <c r="Y72" s="23">
        <v>69</v>
      </c>
      <c r="Z72" s="23" t="s">
        <v>143</v>
      </c>
      <c r="AA72" s="2">
        <v>0</v>
      </c>
      <c r="AB72" s="2">
        <v>0</v>
      </c>
      <c r="AC72" s="2">
        <v>0</v>
      </c>
      <c r="AD72" s="13">
        <v>0</v>
      </c>
      <c r="AE72" s="3"/>
      <c r="AF72" s="309">
        <v>69</v>
      </c>
      <c r="AG72" s="309" t="s">
        <v>143</v>
      </c>
      <c r="AH72" s="310">
        <v>0</v>
      </c>
      <c r="AI72" s="310">
        <v>0</v>
      </c>
      <c r="AJ72" s="310">
        <v>0</v>
      </c>
      <c r="AK72" s="303">
        <v>0</v>
      </c>
      <c r="AL72" s="240"/>
      <c r="AM72" s="23"/>
      <c r="AN72" s="309">
        <v>0</v>
      </c>
      <c r="AO72" s="2">
        <v>0</v>
      </c>
      <c r="AP72" s="2">
        <v>0</v>
      </c>
      <c r="AQ72" s="2">
        <v>0</v>
      </c>
    </row>
    <row r="73" spans="1:43" ht="12.75">
      <c r="A73" s="23">
        <f t="shared" si="1"/>
        <v>70</v>
      </c>
      <c r="B73" s="23" t="s">
        <v>144</v>
      </c>
      <c r="C73" s="23">
        <f>Scores!C286</f>
        <v>0</v>
      </c>
      <c r="D73" s="19">
        <f>SUM(Scores!F286:F288)</f>
        <v>0</v>
      </c>
      <c r="E73" s="19">
        <f>SUM(Scores!K286:K288)</f>
        <v>0</v>
      </c>
      <c r="F73" s="19"/>
      <c r="G73" s="19">
        <f>SUM(Scores!AG286:AG288)</f>
        <v>0</v>
      </c>
      <c r="H73" s="19">
        <f>SUM(Scores!Q286:Q288)</f>
        <v>0</v>
      </c>
      <c r="I73" s="19">
        <f>MAX(Scores!AI286:AI289)</f>
        <v>0</v>
      </c>
      <c r="J73" s="19">
        <f>SUM(Scores!AH286:AH288)+I73</f>
        <v>0</v>
      </c>
      <c r="K73" s="23">
        <v>70</v>
      </c>
      <c r="L73" s="309" t="s">
        <v>144</v>
      </c>
      <c r="M73" s="310">
        <v>0</v>
      </c>
      <c r="N73" s="310">
        <v>0</v>
      </c>
      <c r="O73" s="310">
        <v>0</v>
      </c>
      <c r="P73" s="303">
        <v>0</v>
      </c>
      <c r="Q73" s="303"/>
      <c r="R73" s="309">
        <v>70</v>
      </c>
      <c r="S73" s="309" t="s">
        <v>144</v>
      </c>
      <c r="T73" s="310">
        <v>0</v>
      </c>
      <c r="U73" s="310">
        <v>0</v>
      </c>
      <c r="V73" s="310">
        <v>0</v>
      </c>
      <c r="W73" s="303">
        <v>0</v>
      </c>
      <c r="Y73" s="23">
        <v>70</v>
      </c>
      <c r="Z73" s="23" t="s">
        <v>144</v>
      </c>
      <c r="AA73" s="2">
        <v>0</v>
      </c>
      <c r="AB73" s="2">
        <v>0</v>
      </c>
      <c r="AC73" s="2">
        <v>0</v>
      </c>
      <c r="AD73" s="13">
        <v>0</v>
      </c>
      <c r="AF73" s="309">
        <v>70</v>
      </c>
      <c r="AG73" s="309" t="s">
        <v>144</v>
      </c>
      <c r="AH73" s="310">
        <v>0</v>
      </c>
      <c r="AI73" s="310">
        <v>0</v>
      </c>
      <c r="AJ73" s="310">
        <v>0</v>
      </c>
      <c r="AK73" s="303">
        <v>0</v>
      </c>
      <c r="AL73" s="240"/>
      <c r="AM73" s="23"/>
      <c r="AN73" s="309">
        <v>0</v>
      </c>
      <c r="AO73" s="2">
        <v>0</v>
      </c>
      <c r="AP73" s="2">
        <v>0</v>
      </c>
      <c r="AQ73" s="2">
        <v>0</v>
      </c>
    </row>
    <row r="74" spans="1:43" ht="12.75">
      <c r="A74" s="23">
        <f t="shared" si="1"/>
        <v>71</v>
      </c>
      <c r="B74" s="23" t="s">
        <v>145</v>
      </c>
      <c r="C74" s="23">
        <f>Scores!C290</f>
        <v>0</v>
      </c>
      <c r="D74" s="19">
        <f>SUM(Scores!F290:F292)</f>
        <v>0</v>
      </c>
      <c r="E74" s="19">
        <f>SUM(Scores!K290:K292)</f>
        <v>0</v>
      </c>
      <c r="F74" s="19"/>
      <c r="G74" s="19">
        <f>SUM(Scores!AG290:AG292)</f>
        <v>0</v>
      </c>
      <c r="H74" s="19">
        <f>SUM(Scores!Q290:Q292)</f>
        <v>0</v>
      </c>
      <c r="I74" s="19">
        <f>MAX(Scores!AI290:AI293)</f>
        <v>0</v>
      </c>
      <c r="J74" s="19">
        <f>SUM(Scores!AH290:AH292)+I74</f>
        <v>0</v>
      </c>
      <c r="K74" s="23">
        <v>71</v>
      </c>
      <c r="L74" s="309" t="s">
        <v>145</v>
      </c>
      <c r="M74" s="310">
        <v>0</v>
      </c>
      <c r="N74" s="310">
        <v>0</v>
      </c>
      <c r="O74" s="310">
        <v>0</v>
      </c>
      <c r="P74" s="303">
        <v>0</v>
      </c>
      <c r="Q74" s="303"/>
      <c r="R74" s="309">
        <v>71</v>
      </c>
      <c r="S74" s="309" t="s">
        <v>145</v>
      </c>
      <c r="T74" s="310">
        <v>0</v>
      </c>
      <c r="U74" s="310">
        <v>0</v>
      </c>
      <c r="V74" s="310">
        <v>0</v>
      </c>
      <c r="W74" s="303">
        <v>0</v>
      </c>
      <c r="Y74" s="23">
        <v>71</v>
      </c>
      <c r="Z74" s="23" t="s">
        <v>145</v>
      </c>
      <c r="AA74" s="2">
        <v>0</v>
      </c>
      <c r="AB74" s="2">
        <v>0</v>
      </c>
      <c r="AC74" s="2">
        <v>0</v>
      </c>
      <c r="AD74" s="13">
        <v>0</v>
      </c>
      <c r="AF74" s="309">
        <v>71</v>
      </c>
      <c r="AG74" s="309" t="s">
        <v>145</v>
      </c>
      <c r="AH74" s="310">
        <v>0</v>
      </c>
      <c r="AI74" s="310">
        <v>0</v>
      </c>
      <c r="AJ74" s="310">
        <v>0</v>
      </c>
      <c r="AK74" s="303">
        <v>0</v>
      </c>
      <c r="AL74" s="240"/>
      <c r="AM74" s="23"/>
      <c r="AN74" s="309">
        <v>0</v>
      </c>
      <c r="AO74" s="2">
        <v>0</v>
      </c>
      <c r="AP74" s="2">
        <v>0</v>
      </c>
      <c r="AQ74" s="2">
        <v>0</v>
      </c>
    </row>
    <row r="75" spans="1:43" ht="12.75">
      <c r="A75" s="23">
        <f t="shared" si="1"/>
        <v>72</v>
      </c>
      <c r="B75" s="23" t="s">
        <v>146</v>
      </c>
      <c r="C75" s="23">
        <f>Scores!C294</f>
        <v>0</v>
      </c>
      <c r="D75" s="19">
        <f>SUM(Scores!F294:F296)</f>
        <v>0</v>
      </c>
      <c r="E75" s="19">
        <f>SUM(Scores!K294:K296)</f>
        <v>0</v>
      </c>
      <c r="F75" s="19"/>
      <c r="G75" s="19">
        <f>SUM(Scores!AG294:AG296)</f>
        <v>0</v>
      </c>
      <c r="H75" s="19">
        <f>SUM(Scores!Q294:Q296)</f>
        <v>0</v>
      </c>
      <c r="I75" s="19">
        <f>MAX(Scores!AI294:AI297)</f>
        <v>0</v>
      </c>
      <c r="J75" s="19">
        <f>SUM(Scores!AH294:AH296)+I75</f>
        <v>0</v>
      </c>
      <c r="K75" s="23">
        <v>72</v>
      </c>
      <c r="L75" s="309" t="s">
        <v>146</v>
      </c>
      <c r="M75" s="310">
        <v>0</v>
      </c>
      <c r="N75" s="310">
        <v>0</v>
      </c>
      <c r="O75" s="310">
        <v>0</v>
      </c>
      <c r="P75" s="303">
        <v>0</v>
      </c>
      <c r="Q75" s="303"/>
      <c r="R75" s="309">
        <v>72</v>
      </c>
      <c r="S75" s="309" t="s">
        <v>146</v>
      </c>
      <c r="T75" s="310">
        <v>0</v>
      </c>
      <c r="U75" s="310">
        <v>0</v>
      </c>
      <c r="V75" s="310">
        <v>0</v>
      </c>
      <c r="W75" s="303">
        <v>0</v>
      </c>
      <c r="Y75" s="23">
        <v>72</v>
      </c>
      <c r="Z75" s="23" t="s">
        <v>146</v>
      </c>
      <c r="AA75" s="2">
        <v>0</v>
      </c>
      <c r="AB75" s="2">
        <v>0</v>
      </c>
      <c r="AC75" s="2">
        <v>0</v>
      </c>
      <c r="AD75" s="13">
        <v>0</v>
      </c>
      <c r="AF75" s="309">
        <v>72</v>
      </c>
      <c r="AG75" s="309" t="s">
        <v>146</v>
      </c>
      <c r="AH75" s="310">
        <v>0</v>
      </c>
      <c r="AI75" s="310">
        <v>0</v>
      </c>
      <c r="AJ75" s="310">
        <v>0</v>
      </c>
      <c r="AK75" s="303">
        <v>0</v>
      </c>
      <c r="AL75" s="240"/>
      <c r="AM75" s="23"/>
      <c r="AN75" s="309">
        <v>0</v>
      </c>
      <c r="AO75" s="2">
        <v>0</v>
      </c>
      <c r="AP75" s="2">
        <v>0</v>
      </c>
      <c r="AQ75" s="2">
        <v>0</v>
      </c>
    </row>
    <row r="76" spans="1:43" ht="12.75">
      <c r="A76" s="23">
        <f t="shared" si="1"/>
        <v>73</v>
      </c>
      <c r="B76" s="23" t="s">
        <v>147</v>
      </c>
      <c r="C76" s="23">
        <f>Scores!C298</f>
        <v>0</v>
      </c>
      <c r="D76" s="19">
        <f>SUM(Scores!F298:F300)</f>
        <v>0</v>
      </c>
      <c r="E76" s="19">
        <f>SUM(Scores!K298:K300)</f>
        <v>0</v>
      </c>
      <c r="F76" s="19"/>
      <c r="G76" s="19">
        <f>SUM(Scores!AG298:AG300)</f>
        <v>0</v>
      </c>
      <c r="H76" s="19">
        <f>SUM(Scores!Q298:Q300)</f>
        <v>0</v>
      </c>
      <c r="I76" s="19">
        <f>MAX(Scores!AI298:AI301)</f>
        <v>0</v>
      </c>
      <c r="J76" s="19">
        <f>SUM(Scores!AH298:AH300)+I76</f>
        <v>0</v>
      </c>
      <c r="K76" s="23">
        <v>73</v>
      </c>
      <c r="L76" s="311" t="s">
        <v>147</v>
      </c>
      <c r="M76" s="311">
        <v>0</v>
      </c>
      <c r="N76" s="311">
        <v>0</v>
      </c>
      <c r="O76" s="311">
        <v>0</v>
      </c>
      <c r="P76" s="311">
        <v>0</v>
      </c>
      <c r="Q76" s="303"/>
      <c r="R76" s="309">
        <v>73</v>
      </c>
      <c r="S76" s="309" t="s">
        <v>147</v>
      </c>
      <c r="T76" s="310">
        <v>0</v>
      </c>
      <c r="U76" s="310">
        <v>0</v>
      </c>
      <c r="V76" s="310">
        <v>0</v>
      </c>
      <c r="W76" s="303">
        <v>0</v>
      </c>
      <c r="Y76" s="23">
        <v>73</v>
      </c>
      <c r="Z76" s="23" t="s">
        <v>147</v>
      </c>
      <c r="AA76" s="2">
        <v>0</v>
      </c>
      <c r="AB76" s="2">
        <v>0</v>
      </c>
      <c r="AC76" s="2">
        <v>0</v>
      </c>
      <c r="AD76" s="13">
        <v>0</v>
      </c>
      <c r="AF76" s="309">
        <v>73</v>
      </c>
      <c r="AG76" s="309" t="s">
        <v>147</v>
      </c>
      <c r="AH76" s="310">
        <v>0</v>
      </c>
      <c r="AI76" s="310">
        <v>0</v>
      </c>
      <c r="AJ76" s="310">
        <v>0</v>
      </c>
      <c r="AK76" s="303">
        <v>0</v>
      </c>
      <c r="AL76" s="240"/>
      <c r="AM76" s="23"/>
      <c r="AN76" s="309">
        <v>0</v>
      </c>
      <c r="AO76" s="2">
        <v>0</v>
      </c>
      <c r="AP76" s="2">
        <v>0</v>
      </c>
      <c r="AQ76" s="2">
        <v>0</v>
      </c>
    </row>
    <row r="77" spans="1:43" ht="12.75">
      <c r="A77" s="23">
        <f t="shared" si="1"/>
        <v>74</v>
      </c>
      <c r="B77" s="23" t="s">
        <v>148</v>
      </c>
      <c r="C77" s="23">
        <f>Scores!C302</f>
        <v>0</v>
      </c>
      <c r="D77" s="19">
        <f>SUM(Scores!F302:F304)</f>
        <v>0</v>
      </c>
      <c r="E77" s="19">
        <f>SUM(Scores!K302:K304)</f>
        <v>0</v>
      </c>
      <c r="F77" s="19"/>
      <c r="G77" s="19">
        <f>SUM(Scores!AG302:AG304)</f>
        <v>0</v>
      </c>
      <c r="H77" s="19">
        <f>SUM(Scores!Q302:Q304)</f>
        <v>0</v>
      </c>
      <c r="I77" s="19">
        <f>MAX(Scores!AI302:AI305)</f>
        <v>0</v>
      </c>
      <c r="J77" s="19">
        <f>SUM(Scores!AH302:AH304)+I77</f>
        <v>0</v>
      </c>
      <c r="K77" s="23">
        <v>74</v>
      </c>
      <c r="L77" s="309" t="s">
        <v>148</v>
      </c>
      <c r="M77" s="310">
        <v>0</v>
      </c>
      <c r="N77" s="310">
        <v>0</v>
      </c>
      <c r="O77" s="310">
        <v>0</v>
      </c>
      <c r="P77" s="303">
        <v>0</v>
      </c>
      <c r="Q77" s="303"/>
      <c r="R77" s="309">
        <v>74</v>
      </c>
      <c r="S77" s="309" t="s">
        <v>148</v>
      </c>
      <c r="T77" s="310">
        <v>0</v>
      </c>
      <c r="U77" s="310">
        <v>0</v>
      </c>
      <c r="V77" s="310">
        <v>0</v>
      </c>
      <c r="W77" s="303">
        <v>0</v>
      </c>
      <c r="Y77" s="23">
        <v>74</v>
      </c>
      <c r="Z77" s="23" t="s">
        <v>148</v>
      </c>
      <c r="AA77" s="2">
        <v>0</v>
      </c>
      <c r="AB77" s="2">
        <v>0</v>
      </c>
      <c r="AC77" s="2">
        <v>0</v>
      </c>
      <c r="AD77" s="13">
        <v>0</v>
      </c>
      <c r="AF77" s="309">
        <v>74</v>
      </c>
      <c r="AG77" s="309" t="s">
        <v>148</v>
      </c>
      <c r="AH77" s="310">
        <v>0</v>
      </c>
      <c r="AI77" s="310">
        <v>0</v>
      </c>
      <c r="AJ77" s="310">
        <v>0</v>
      </c>
      <c r="AK77" s="303">
        <v>0</v>
      </c>
      <c r="AL77" s="240"/>
      <c r="AM77" s="23"/>
      <c r="AN77" s="309">
        <v>0</v>
      </c>
      <c r="AO77" s="2">
        <v>0</v>
      </c>
      <c r="AP77" s="2">
        <v>0</v>
      </c>
      <c r="AQ77" s="2">
        <v>0</v>
      </c>
    </row>
    <row r="78" spans="1:43" ht="12.75">
      <c r="A78" s="23">
        <f t="shared" si="1"/>
        <v>75</v>
      </c>
      <c r="B78" s="23" t="s">
        <v>149</v>
      </c>
      <c r="C78" s="23">
        <f>Scores!C306</f>
        <v>0</v>
      </c>
      <c r="D78" s="19">
        <f>SUM(Scores!F306:F308)</f>
        <v>0</v>
      </c>
      <c r="E78" s="19">
        <f>SUM(Scores!K306:K308)</f>
        <v>0</v>
      </c>
      <c r="F78" s="19"/>
      <c r="G78" s="19">
        <f>SUM(Scores!AG306:AG308)</f>
        <v>0</v>
      </c>
      <c r="H78" s="19">
        <f>SUM(Scores!Q306:Q308)</f>
        <v>0</v>
      </c>
      <c r="I78" s="19">
        <f>MAX(Scores!AI306:AI309)</f>
        <v>0</v>
      </c>
      <c r="J78" s="19">
        <f>SUM(Scores!AH306:AH308)+I78</f>
        <v>0</v>
      </c>
      <c r="K78" s="23">
        <v>75</v>
      </c>
      <c r="L78" s="309" t="s">
        <v>149</v>
      </c>
      <c r="M78" s="310">
        <v>0</v>
      </c>
      <c r="N78" s="310">
        <v>0</v>
      </c>
      <c r="O78" s="310">
        <v>0</v>
      </c>
      <c r="P78" s="303">
        <v>0</v>
      </c>
      <c r="Q78" s="303"/>
      <c r="R78" s="309">
        <v>75</v>
      </c>
      <c r="S78" s="309" t="s">
        <v>149</v>
      </c>
      <c r="T78" s="310">
        <v>0</v>
      </c>
      <c r="U78" s="310">
        <v>0</v>
      </c>
      <c r="V78" s="310">
        <v>0</v>
      </c>
      <c r="W78" s="303">
        <v>0</v>
      </c>
      <c r="Y78" s="23">
        <v>75</v>
      </c>
      <c r="Z78" s="23" t="s">
        <v>149</v>
      </c>
      <c r="AA78" s="2">
        <v>0</v>
      </c>
      <c r="AB78" s="2">
        <v>0</v>
      </c>
      <c r="AC78" s="2">
        <v>0</v>
      </c>
      <c r="AD78" s="13">
        <v>0</v>
      </c>
      <c r="AF78" s="309">
        <v>75</v>
      </c>
      <c r="AG78" s="309" t="s">
        <v>149</v>
      </c>
      <c r="AH78" s="310">
        <v>0</v>
      </c>
      <c r="AI78" s="310">
        <v>0</v>
      </c>
      <c r="AJ78" s="310">
        <v>0</v>
      </c>
      <c r="AK78" s="303">
        <v>0</v>
      </c>
      <c r="AL78" s="240"/>
      <c r="AM78" s="23"/>
      <c r="AN78" s="309">
        <v>0</v>
      </c>
      <c r="AO78" s="2">
        <v>0</v>
      </c>
      <c r="AP78" s="2">
        <v>0</v>
      </c>
      <c r="AQ78" s="2">
        <v>0</v>
      </c>
    </row>
    <row r="79" spans="1:43" ht="12.75">
      <c r="A79" s="23">
        <f t="shared" si="1"/>
        <v>76</v>
      </c>
      <c r="B79" s="23" t="s">
        <v>150</v>
      </c>
      <c r="C79" s="23">
        <f>Scores!C310</f>
        <v>0</v>
      </c>
      <c r="D79" s="19">
        <f>SUM(Scores!F310:F312)</f>
        <v>0</v>
      </c>
      <c r="E79" s="19">
        <f>SUM(Scores!K310:K312)</f>
        <v>0</v>
      </c>
      <c r="F79" s="19"/>
      <c r="G79" s="19">
        <f>SUM(Scores!AG310:AG312)</f>
        <v>0</v>
      </c>
      <c r="H79" s="19">
        <f>SUM(Scores!Q310:Q312)</f>
        <v>0</v>
      </c>
      <c r="I79" s="19">
        <f>MAX(Scores!AI310:AI313)</f>
        <v>0</v>
      </c>
      <c r="J79" s="19">
        <f>SUM(Scores!AH310:AH312)+I79</f>
        <v>0</v>
      </c>
      <c r="K79" s="23">
        <v>76</v>
      </c>
      <c r="L79" s="309" t="s">
        <v>150</v>
      </c>
      <c r="M79" s="310">
        <v>0</v>
      </c>
      <c r="N79" s="310">
        <v>0</v>
      </c>
      <c r="O79" s="310">
        <v>0</v>
      </c>
      <c r="P79" s="303">
        <v>0</v>
      </c>
      <c r="Q79" s="310"/>
      <c r="R79" s="309">
        <v>76</v>
      </c>
      <c r="S79" s="309" t="s">
        <v>150</v>
      </c>
      <c r="T79" s="310">
        <v>0</v>
      </c>
      <c r="U79" s="310">
        <v>0</v>
      </c>
      <c r="V79" s="310">
        <v>0</v>
      </c>
      <c r="W79" s="303">
        <v>0</v>
      </c>
      <c r="Y79" s="23">
        <v>76</v>
      </c>
      <c r="Z79" s="23" t="s">
        <v>150</v>
      </c>
      <c r="AA79" s="2">
        <v>0</v>
      </c>
      <c r="AB79" s="2">
        <v>0</v>
      </c>
      <c r="AC79" s="2">
        <v>0</v>
      </c>
      <c r="AD79" s="13">
        <v>0</v>
      </c>
      <c r="AF79" s="309">
        <v>76</v>
      </c>
      <c r="AG79" s="309" t="s">
        <v>150</v>
      </c>
      <c r="AH79" s="310">
        <v>0</v>
      </c>
      <c r="AI79" s="310">
        <v>0</v>
      </c>
      <c r="AJ79" s="310">
        <v>0</v>
      </c>
      <c r="AK79" s="303">
        <v>0</v>
      </c>
      <c r="AL79" s="240"/>
      <c r="AM79" s="23"/>
      <c r="AN79" s="310">
        <v>0</v>
      </c>
      <c r="AO79" s="2">
        <v>0</v>
      </c>
      <c r="AP79" s="2">
        <v>0</v>
      </c>
      <c r="AQ79" s="2">
        <v>0</v>
      </c>
    </row>
    <row r="80" spans="1:43" ht="12.75">
      <c r="A80" s="23">
        <f t="shared" si="1"/>
        <v>77</v>
      </c>
      <c r="B80" s="23" t="s">
        <v>151</v>
      </c>
      <c r="C80" s="23">
        <f>Scores!C314</f>
        <v>0</v>
      </c>
      <c r="D80" s="19">
        <f>SUM(Scores!F314:F316)</f>
        <v>0</v>
      </c>
      <c r="E80" s="19">
        <f>SUM(Scores!K314:K316)</f>
        <v>0</v>
      </c>
      <c r="F80" s="19"/>
      <c r="G80" s="19">
        <f>SUM(Scores!AG314:AG316)</f>
        <v>0</v>
      </c>
      <c r="H80" s="19">
        <f>SUM(Scores!Q314:Q316)</f>
        <v>0</v>
      </c>
      <c r="I80" s="19">
        <f>MAX(Scores!AI314:AI317)</f>
        <v>0</v>
      </c>
      <c r="J80" s="19">
        <f>SUM(Scores!AH314:AH316)+I80</f>
        <v>0</v>
      </c>
      <c r="K80" s="23">
        <v>77</v>
      </c>
      <c r="L80" s="309" t="s">
        <v>151</v>
      </c>
      <c r="M80" s="310">
        <v>0</v>
      </c>
      <c r="N80" s="310">
        <v>0</v>
      </c>
      <c r="O80" s="310">
        <v>0</v>
      </c>
      <c r="P80" s="303">
        <v>0</v>
      </c>
      <c r="Q80" s="310"/>
      <c r="R80" s="309">
        <v>77</v>
      </c>
      <c r="S80" s="309" t="s">
        <v>151</v>
      </c>
      <c r="T80" s="310">
        <v>0</v>
      </c>
      <c r="U80" s="310">
        <v>0</v>
      </c>
      <c r="V80" s="310">
        <v>0</v>
      </c>
      <c r="W80" s="303">
        <v>0</v>
      </c>
      <c r="Y80" s="23">
        <v>77</v>
      </c>
      <c r="Z80" s="23" t="s">
        <v>151</v>
      </c>
      <c r="AA80" s="2">
        <v>0</v>
      </c>
      <c r="AB80" s="2">
        <v>0</v>
      </c>
      <c r="AC80" s="2">
        <v>0</v>
      </c>
      <c r="AD80" s="13">
        <v>0</v>
      </c>
      <c r="AF80" s="309">
        <v>77</v>
      </c>
      <c r="AG80" s="309" t="s">
        <v>151</v>
      </c>
      <c r="AH80" s="310">
        <v>0</v>
      </c>
      <c r="AI80" s="310">
        <v>0</v>
      </c>
      <c r="AJ80" s="310">
        <v>0</v>
      </c>
      <c r="AK80" s="303">
        <v>0</v>
      </c>
      <c r="AL80" s="240"/>
      <c r="AM80" s="23"/>
      <c r="AN80" s="310">
        <v>0</v>
      </c>
      <c r="AO80" s="2">
        <v>0</v>
      </c>
      <c r="AP80" s="2">
        <v>0</v>
      </c>
      <c r="AQ80" s="2">
        <v>0</v>
      </c>
    </row>
    <row r="81" spans="1:43" ht="12.75">
      <c r="A81" s="23">
        <f t="shared" si="1"/>
        <v>78</v>
      </c>
      <c r="B81" s="23" t="s">
        <v>152</v>
      </c>
      <c r="C81" s="23">
        <f>Scores!C318</f>
        <v>0</v>
      </c>
      <c r="D81" s="19">
        <f>SUM(Scores!F318:F320)</f>
        <v>0</v>
      </c>
      <c r="E81" s="19">
        <f>SUM(Scores!K318:K320)</f>
        <v>0</v>
      </c>
      <c r="F81" s="19"/>
      <c r="G81" s="19">
        <f>SUM(Scores!AG318:AG320)</f>
        <v>0</v>
      </c>
      <c r="H81" s="19">
        <f>SUM(Scores!Q318:Q320)</f>
        <v>0</v>
      </c>
      <c r="I81" s="19">
        <f>MAX(Scores!AI318:AI321)</f>
        <v>0</v>
      </c>
      <c r="J81" s="19">
        <f>SUM(Scores!AH318:AH320)+I81</f>
        <v>0</v>
      </c>
      <c r="K81" s="23">
        <v>78</v>
      </c>
      <c r="L81" s="311" t="s">
        <v>152</v>
      </c>
      <c r="M81" s="311">
        <v>0</v>
      </c>
      <c r="N81" s="311">
        <v>0</v>
      </c>
      <c r="O81" s="311">
        <v>0</v>
      </c>
      <c r="P81" s="311">
        <v>0</v>
      </c>
      <c r="Q81" s="310"/>
      <c r="R81" s="309">
        <v>78</v>
      </c>
      <c r="S81" s="309" t="s">
        <v>152</v>
      </c>
      <c r="T81" s="310">
        <v>0</v>
      </c>
      <c r="U81" s="310">
        <v>0</v>
      </c>
      <c r="V81" s="310">
        <v>0</v>
      </c>
      <c r="W81" s="303">
        <v>0</v>
      </c>
      <c r="Y81" s="23">
        <v>78</v>
      </c>
      <c r="Z81" s="23" t="s">
        <v>152</v>
      </c>
      <c r="AA81" s="2">
        <v>0</v>
      </c>
      <c r="AB81" s="2">
        <v>0</v>
      </c>
      <c r="AC81" s="2">
        <v>0</v>
      </c>
      <c r="AD81" s="13">
        <v>0</v>
      </c>
      <c r="AF81" s="309">
        <v>78</v>
      </c>
      <c r="AG81" s="309" t="s">
        <v>152</v>
      </c>
      <c r="AH81" s="310">
        <v>0</v>
      </c>
      <c r="AI81" s="310">
        <v>0</v>
      </c>
      <c r="AJ81" s="310">
        <v>0</v>
      </c>
      <c r="AK81" s="303">
        <v>0</v>
      </c>
      <c r="AL81" s="240"/>
      <c r="AM81" s="23"/>
      <c r="AN81" s="310">
        <v>0</v>
      </c>
      <c r="AO81" s="2">
        <v>0</v>
      </c>
      <c r="AP81" s="2">
        <v>0</v>
      </c>
      <c r="AQ81" s="2">
        <v>0</v>
      </c>
    </row>
    <row r="82" spans="1:43" ht="12.75">
      <c r="A82" s="23">
        <f t="shared" si="1"/>
        <v>79</v>
      </c>
      <c r="B82" s="23" t="s">
        <v>153</v>
      </c>
      <c r="C82" s="23">
        <f>Scores!C322</f>
        <v>0</v>
      </c>
      <c r="D82" s="19">
        <f>SUM(Scores!F322:F324)</f>
        <v>0</v>
      </c>
      <c r="E82" s="19">
        <f>SUM(Scores!K322:K324)</f>
        <v>0</v>
      </c>
      <c r="F82" s="19"/>
      <c r="G82" s="19">
        <f>SUM(Scores!AG322:AG324)</f>
        <v>0</v>
      </c>
      <c r="H82" s="19">
        <f>SUM(Scores!Q322:Q324)</f>
        <v>0</v>
      </c>
      <c r="I82" s="19">
        <f>MAX(Scores!AI322:AI325)</f>
        <v>0</v>
      </c>
      <c r="J82" s="19">
        <f>SUM(Scores!AH322:AH324)+I82</f>
        <v>0</v>
      </c>
      <c r="K82" s="23">
        <v>79</v>
      </c>
      <c r="L82" s="309" t="s">
        <v>153</v>
      </c>
      <c r="M82" s="310">
        <v>0</v>
      </c>
      <c r="N82" s="310">
        <v>0</v>
      </c>
      <c r="O82" s="310">
        <v>0</v>
      </c>
      <c r="P82" s="303">
        <v>0</v>
      </c>
      <c r="Q82" s="310"/>
      <c r="R82" s="309">
        <v>79</v>
      </c>
      <c r="S82" s="309" t="s">
        <v>153</v>
      </c>
      <c r="T82" s="310">
        <v>0</v>
      </c>
      <c r="U82" s="310">
        <v>0</v>
      </c>
      <c r="V82" s="310">
        <v>0</v>
      </c>
      <c r="W82" s="303">
        <v>0</v>
      </c>
      <c r="Y82" s="23">
        <v>79</v>
      </c>
      <c r="Z82" s="23" t="s">
        <v>153</v>
      </c>
      <c r="AA82" s="2">
        <v>0</v>
      </c>
      <c r="AB82" s="2">
        <v>0</v>
      </c>
      <c r="AC82" s="2">
        <v>0</v>
      </c>
      <c r="AD82" s="13">
        <v>0</v>
      </c>
      <c r="AF82" s="309">
        <v>79</v>
      </c>
      <c r="AG82" s="309" t="s">
        <v>153</v>
      </c>
      <c r="AH82" s="310">
        <v>0</v>
      </c>
      <c r="AI82" s="310">
        <v>0</v>
      </c>
      <c r="AJ82" s="310">
        <v>0</v>
      </c>
      <c r="AK82" s="303">
        <v>0</v>
      </c>
      <c r="AL82" s="240"/>
      <c r="AM82" s="23"/>
      <c r="AN82" s="310">
        <v>0</v>
      </c>
      <c r="AO82" s="2">
        <v>0</v>
      </c>
      <c r="AP82" s="2">
        <v>0</v>
      </c>
      <c r="AQ82" s="2">
        <v>0</v>
      </c>
    </row>
    <row r="83" spans="1:43" ht="12.75">
      <c r="A83" s="23">
        <f t="shared" si="1"/>
        <v>80</v>
      </c>
      <c r="B83" s="23" t="s">
        <v>154</v>
      </c>
      <c r="C83" s="23">
        <f>Scores!C326</f>
        <v>0</v>
      </c>
      <c r="D83" s="19">
        <f>SUM(Scores!F326:F328)</f>
        <v>0</v>
      </c>
      <c r="E83" s="19">
        <f>SUM(Scores!K326:K328)</f>
        <v>0</v>
      </c>
      <c r="F83" s="19"/>
      <c r="G83" s="19">
        <f>SUM(Scores!AG326:AG328)</f>
        <v>0</v>
      </c>
      <c r="H83" s="19">
        <f>SUM(Scores!Q326:Q328)</f>
        <v>0</v>
      </c>
      <c r="I83" s="19">
        <f>MAX(Scores!AI326:AI329)</f>
        <v>0</v>
      </c>
      <c r="J83" s="19">
        <f>SUM(Scores!AH326:AH328)+I83</f>
        <v>0</v>
      </c>
      <c r="K83" s="23">
        <v>80</v>
      </c>
      <c r="L83" s="311" t="s">
        <v>154</v>
      </c>
      <c r="M83" s="311">
        <v>0</v>
      </c>
      <c r="N83" s="311">
        <v>0</v>
      </c>
      <c r="O83" s="311">
        <v>0</v>
      </c>
      <c r="P83" s="311">
        <v>0</v>
      </c>
      <c r="Q83" s="310"/>
      <c r="R83" s="309">
        <v>80</v>
      </c>
      <c r="S83" s="309" t="s">
        <v>154</v>
      </c>
      <c r="T83" s="310">
        <v>0</v>
      </c>
      <c r="U83" s="310">
        <v>0</v>
      </c>
      <c r="V83" s="310">
        <v>0</v>
      </c>
      <c r="W83" s="303">
        <v>0</v>
      </c>
      <c r="Y83" s="23">
        <v>80</v>
      </c>
      <c r="Z83" s="23" t="s">
        <v>154</v>
      </c>
      <c r="AA83" s="2">
        <v>0</v>
      </c>
      <c r="AB83" s="2">
        <v>0</v>
      </c>
      <c r="AC83" s="2">
        <v>0</v>
      </c>
      <c r="AD83" s="13">
        <v>0</v>
      </c>
      <c r="AF83" s="309">
        <v>80</v>
      </c>
      <c r="AG83" s="309" t="s">
        <v>154</v>
      </c>
      <c r="AH83" s="310">
        <v>0</v>
      </c>
      <c r="AI83" s="310">
        <v>0</v>
      </c>
      <c r="AJ83" s="310">
        <v>0</v>
      </c>
      <c r="AK83" s="303">
        <v>0</v>
      </c>
      <c r="AL83" s="240"/>
      <c r="AM83" s="23"/>
      <c r="AN83" s="310">
        <v>0</v>
      </c>
      <c r="AO83" s="2">
        <v>0</v>
      </c>
      <c r="AP83" s="2">
        <v>0</v>
      </c>
      <c r="AQ83" s="2">
        <v>0</v>
      </c>
    </row>
    <row r="84" spans="1:43" ht="12.75">
      <c r="A84" s="23">
        <f t="shared" si="1"/>
        <v>81</v>
      </c>
      <c r="B84" s="23" t="s">
        <v>155</v>
      </c>
      <c r="C84" s="23">
        <f>Scores!C330</f>
        <v>0</v>
      </c>
      <c r="D84" s="19">
        <f>SUM(Scores!F330:F332)</f>
        <v>0</v>
      </c>
      <c r="E84" s="19">
        <f>SUM(Scores!K330:K332)</f>
        <v>0</v>
      </c>
      <c r="F84" s="19"/>
      <c r="G84" s="19">
        <f>SUM(Scores!AG330:AG332)</f>
        <v>0</v>
      </c>
      <c r="H84" s="19">
        <f>SUM(Scores!Q330:Q332)</f>
        <v>0</v>
      </c>
      <c r="I84" s="19">
        <f>MAX(Scores!AI330:AI333)</f>
        <v>0</v>
      </c>
      <c r="J84" s="19">
        <f>SUM(Scores!AH330:AH332)+I84</f>
        <v>0</v>
      </c>
      <c r="K84" s="23">
        <v>81</v>
      </c>
      <c r="L84" s="309" t="s">
        <v>155</v>
      </c>
      <c r="M84" s="310">
        <v>0</v>
      </c>
      <c r="N84" s="310">
        <v>0</v>
      </c>
      <c r="O84" s="310">
        <v>0</v>
      </c>
      <c r="P84" s="303">
        <v>0</v>
      </c>
      <c r="Q84" s="310"/>
      <c r="R84" s="309">
        <v>81</v>
      </c>
      <c r="S84" s="309" t="s">
        <v>155</v>
      </c>
      <c r="T84" s="310">
        <v>0</v>
      </c>
      <c r="U84" s="310">
        <v>0</v>
      </c>
      <c r="V84" s="310">
        <v>0</v>
      </c>
      <c r="W84" s="303">
        <v>0</v>
      </c>
      <c r="Y84" s="23">
        <v>81</v>
      </c>
      <c r="Z84" s="23" t="s">
        <v>155</v>
      </c>
      <c r="AA84" s="2">
        <v>0</v>
      </c>
      <c r="AB84" s="2">
        <v>0</v>
      </c>
      <c r="AC84" s="2">
        <v>0</v>
      </c>
      <c r="AD84" s="13">
        <v>0</v>
      </c>
      <c r="AF84" s="309">
        <v>81</v>
      </c>
      <c r="AG84" s="309" t="s">
        <v>155</v>
      </c>
      <c r="AH84" s="310">
        <v>0</v>
      </c>
      <c r="AI84" s="310">
        <v>0</v>
      </c>
      <c r="AJ84" s="310">
        <v>0</v>
      </c>
      <c r="AK84" s="303">
        <v>0</v>
      </c>
      <c r="AL84" s="240"/>
      <c r="AM84" s="23"/>
      <c r="AN84" s="310">
        <v>0</v>
      </c>
      <c r="AO84" s="2">
        <v>0</v>
      </c>
      <c r="AP84" s="2">
        <v>0</v>
      </c>
      <c r="AQ84" s="2">
        <v>0</v>
      </c>
    </row>
    <row r="85" spans="1:43" ht="12.75">
      <c r="A85" s="23">
        <f t="shared" si="1"/>
        <v>82</v>
      </c>
      <c r="B85" s="23" t="s">
        <v>156</v>
      </c>
      <c r="C85" s="23">
        <f>Scores!C334</f>
        <v>0</v>
      </c>
      <c r="D85" s="19">
        <f>SUM(Scores!F334:F336)</f>
        <v>0</v>
      </c>
      <c r="E85" s="19">
        <f>SUM(Scores!K334:K336)</f>
        <v>0</v>
      </c>
      <c r="F85" s="19"/>
      <c r="G85" s="19">
        <f>SUM(Scores!AG334:AG336)</f>
        <v>0</v>
      </c>
      <c r="H85" s="19">
        <f>SUM(Scores!Q334:Q336)</f>
        <v>0</v>
      </c>
      <c r="I85" s="19">
        <f>MAX(Scores!AI334:AI337)</f>
        <v>0</v>
      </c>
      <c r="J85" s="19">
        <f>SUM(Scores!AH334:AH336)+I85</f>
        <v>0</v>
      </c>
      <c r="K85" s="23">
        <v>82</v>
      </c>
      <c r="L85" s="309" t="s">
        <v>156</v>
      </c>
      <c r="M85" s="310">
        <v>0</v>
      </c>
      <c r="N85" s="310">
        <v>0</v>
      </c>
      <c r="O85" s="310">
        <v>0</v>
      </c>
      <c r="P85" s="303">
        <v>0</v>
      </c>
      <c r="Q85" s="310"/>
      <c r="R85" s="309">
        <v>82</v>
      </c>
      <c r="S85" s="309" t="s">
        <v>156</v>
      </c>
      <c r="T85" s="310">
        <v>0</v>
      </c>
      <c r="U85" s="310">
        <v>0</v>
      </c>
      <c r="V85" s="310">
        <v>0</v>
      </c>
      <c r="W85" s="303">
        <v>0</v>
      </c>
      <c r="Y85" s="23">
        <v>82</v>
      </c>
      <c r="Z85" s="23" t="s">
        <v>156</v>
      </c>
      <c r="AA85" s="2">
        <v>0</v>
      </c>
      <c r="AB85" s="2">
        <v>0</v>
      </c>
      <c r="AC85" s="2">
        <v>0</v>
      </c>
      <c r="AD85" s="13">
        <v>0</v>
      </c>
      <c r="AF85" s="309">
        <v>82</v>
      </c>
      <c r="AG85" s="309" t="s">
        <v>156</v>
      </c>
      <c r="AH85" s="310">
        <v>0</v>
      </c>
      <c r="AI85" s="310">
        <v>0</v>
      </c>
      <c r="AJ85" s="310">
        <v>0</v>
      </c>
      <c r="AK85" s="303">
        <v>0</v>
      </c>
      <c r="AL85" s="240"/>
      <c r="AM85" s="23"/>
      <c r="AN85" s="310">
        <v>0</v>
      </c>
      <c r="AO85" s="2">
        <v>0</v>
      </c>
      <c r="AP85" s="2">
        <v>0</v>
      </c>
      <c r="AQ85" s="2">
        <v>0</v>
      </c>
    </row>
    <row r="86" spans="1:43" ht="12.75">
      <c r="A86" s="23">
        <f t="shared" si="1"/>
        <v>83</v>
      </c>
      <c r="B86" s="23" t="s">
        <v>157</v>
      </c>
      <c r="C86" s="23">
        <f>Scores!C338</f>
        <v>0</v>
      </c>
      <c r="D86" s="19">
        <f>SUM(Scores!F338:F340)</f>
        <v>0</v>
      </c>
      <c r="E86" s="19">
        <f>SUM(Scores!K338:K340)</f>
        <v>0</v>
      </c>
      <c r="F86" s="19"/>
      <c r="G86" s="19">
        <f>SUM(Scores!AG338:AG340)</f>
        <v>0</v>
      </c>
      <c r="H86" s="19">
        <f>SUM(Scores!Q338:Q340)</f>
        <v>0</v>
      </c>
      <c r="I86" s="19">
        <f>MAX(Scores!AI338:AI341)</f>
        <v>0</v>
      </c>
      <c r="J86" s="19">
        <f>SUM(Scores!AH338:AH340)+I86</f>
        <v>0</v>
      </c>
      <c r="K86" s="23">
        <v>83</v>
      </c>
      <c r="L86" s="309" t="s">
        <v>157</v>
      </c>
      <c r="M86" s="310">
        <v>0</v>
      </c>
      <c r="N86" s="310">
        <v>0</v>
      </c>
      <c r="O86" s="310">
        <v>0</v>
      </c>
      <c r="P86" s="303">
        <v>0</v>
      </c>
      <c r="Q86" s="311"/>
      <c r="R86" s="309">
        <v>83</v>
      </c>
      <c r="S86" s="309" t="s">
        <v>157</v>
      </c>
      <c r="T86" s="310">
        <v>0</v>
      </c>
      <c r="U86" s="310">
        <v>0</v>
      </c>
      <c r="V86" s="310">
        <v>0</v>
      </c>
      <c r="W86" s="303">
        <v>0</v>
      </c>
      <c r="Y86" s="23">
        <v>83</v>
      </c>
      <c r="Z86" s="23" t="s">
        <v>157</v>
      </c>
      <c r="AA86" s="2">
        <v>0</v>
      </c>
      <c r="AB86" s="2">
        <v>0</v>
      </c>
      <c r="AC86" s="2">
        <v>0</v>
      </c>
      <c r="AD86" s="13">
        <v>0</v>
      </c>
      <c r="AF86" s="309">
        <v>83</v>
      </c>
      <c r="AG86" s="309" t="s">
        <v>157</v>
      </c>
      <c r="AH86" s="310">
        <v>0</v>
      </c>
      <c r="AI86" s="310">
        <v>0</v>
      </c>
      <c r="AJ86" s="310">
        <v>0</v>
      </c>
      <c r="AK86" s="303">
        <v>0</v>
      </c>
      <c r="AL86" s="240"/>
      <c r="AM86" s="23"/>
      <c r="AN86" s="311">
        <v>0</v>
      </c>
      <c r="AO86" s="3">
        <v>0</v>
      </c>
      <c r="AP86" s="3">
        <v>0</v>
      </c>
      <c r="AQ86" s="3">
        <v>0</v>
      </c>
    </row>
    <row r="87" spans="1:43" ht="12.75">
      <c r="A87" s="23">
        <f t="shared" si="1"/>
        <v>84</v>
      </c>
      <c r="B87" s="23" t="s">
        <v>158</v>
      </c>
      <c r="C87" s="23">
        <f>Scores!C342</f>
        <v>0</v>
      </c>
      <c r="D87" s="19">
        <f>SUM(Scores!F342:F344)</f>
        <v>0</v>
      </c>
      <c r="E87" s="19">
        <f>SUM(Scores!K342:K344)</f>
        <v>0</v>
      </c>
      <c r="F87" s="19"/>
      <c r="G87" s="19">
        <f>SUM(Scores!AG342:AG344)</f>
        <v>0</v>
      </c>
      <c r="H87" s="19">
        <f>SUM(Scores!Q342:Q344)</f>
        <v>0</v>
      </c>
      <c r="I87" s="19">
        <f>MAX(Scores!AI342:AI345)</f>
        <v>0</v>
      </c>
      <c r="J87" s="19">
        <f>SUM(Scores!AH342:AH344)+I87</f>
        <v>0</v>
      </c>
      <c r="K87" s="23">
        <v>84</v>
      </c>
      <c r="L87" s="309" t="s">
        <v>158</v>
      </c>
      <c r="M87" s="310">
        <v>0</v>
      </c>
      <c r="N87" s="310">
        <v>0</v>
      </c>
      <c r="O87" s="310">
        <v>0</v>
      </c>
      <c r="P87" s="303">
        <v>0</v>
      </c>
      <c r="Q87" s="311"/>
      <c r="R87" s="309">
        <v>84</v>
      </c>
      <c r="S87" s="309" t="s">
        <v>158</v>
      </c>
      <c r="T87" s="310">
        <v>0</v>
      </c>
      <c r="U87" s="310">
        <v>0</v>
      </c>
      <c r="V87" s="310">
        <v>0</v>
      </c>
      <c r="W87" s="303">
        <v>0</v>
      </c>
      <c r="Y87" s="23">
        <v>84</v>
      </c>
      <c r="Z87" s="23" t="s">
        <v>158</v>
      </c>
      <c r="AA87" s="2">
        <v>0</v>
      </c>
      <c r="AB87" s="2">
        <v>0</v>
      </c>
      <c r="AC87" s="2">
        <v>0</v>
      </c>
      <c r="AD87" s="13">
        <v>0</v>
      </c>
      <c r="AF87" s="309">
        <v>84</v>
      </c>
      <c r="AG87" s="309" t="s">
        <v>158</v>
      </c>
      <c r="AH87" s="310">
        <v>0</v>
      </c>
      <c r="AI87" s="310">
        <v>0</v>
      </c>
      <c r="AJ87" s="310">
        <v>0</v>
      </c>
      <c r="AK87" s="303">
        <v>0</v>
      </c>
      <c r="AL87" s="240"/>
      <c r="AM87" s="23"/>
      <c r="AN87" s="311">
        <v>0</v>
      </c>
      <c r="AO87" s="3">
        <v>0</v>
      </c>
      <c r="AP87" s="3">
        <v>0</v>
      </c>
      <c r="AQ87" s="3">
        <v>0</v>
      </c>
    </row>
    <row r="88" spans="1:43" ht="12.75">
      <c r="A88" s="23">
        <f t="shared" si="1"/>
        <v>85</v>
      </c>
      <c r="B88" s="23" t="s">
        <v>159</v>
      </c>
      <c r="C88" s="23">
        <f>Scores!C346</f>
        <v>0</v>
      </c>
      <c r="D88" s="19">
        <f>SUM(Scores!F346:F348)</f>
        <v>0</v>
      </c>
      <c r="E88" s="19">
        <f>SUM(Scores!K346:K348)</f>
        <v>0</v>
      </c>
      <c r="F88" s="19"/>
      <c r="G88" s="19">
        <f>SUM(Scores!AG346:AG348)</f>
        <v>0</v>
      </c>
      <c r="H88" s="19">
        <f>SUM(Scores!Q346:Q348)</f>
        <v>0</v>
      </c>
      <c r="I88" s="19">
        <f>MAX(Scores!AI346:AI349)</f>
        <v>0</v>
      </c>
      <c r="J88" s="19">
        <f>SUM(Scores!AH346:AH348)+I88</f>
        <v>0</v>
      </c>
      <c r="K88" s="23">
        <v>85</v>
      </c>
      <c r="L88" s="309" t="s">
        <v>159</v>
      </c>
      <c r="M88" s="310">
        <v>0</v>
      </c>
      <c r="N88" s="310">
        <v>0</v>
      </c>
      <c r="O88" s="310">
        <v>0</v>
      </c>
      <c r="P88" s="303">
        <v>0</v>
      </c>
      <c r="Q88" s="311"/>
      <c r="R88" s="309">
        <v>85</v>
      </c>
      <c r="S88" s="309" t="s">
        <v>159</v>
      </c>
      <c r="T88" s="310">
        <v>0</v>
      </c>
      <c r="U88" s="310">
        <v>0</v>
      </c>
      <c r="V88" s="310">
        <v>0</v>
      </c>
      <c r="W88" s="303">
        <v>0</v>
      </c>
      <c r="Y88" s="23">
        <v>85</v>
      </c>
      <c r="Z88" s="23" t="s">
        <v>159</v>
      </c>
      <c r="AA88" s="2">
        <v>0</v>
      </c>
      <c r="AB88" s="2">
        <v>0</v>
      </c>
      <c r="AC88" s="2">
        <v>0</v>
      </c>
      <c r="AD88" s="13">
        <v>0</v>
      </c>
      <c r="AF88" s="309">
        <v>85</v>
      </c>
      <c r="AG88" s="309" t="s">
        <v>159</v>
      </c>
      <c r="AH88" s="310">
        <v>0</v>
      </c>
      <c r="AI88" s="310">
        <v>0</v>
      </c>
      <c r="AJ88" s="310">
        <v>0</v>
      </c>
      <c r="AK88" s="303">
        <v>0</v>
      </c>
      <c r="AL88" s="240"/>
      <c r="AM88" s="23"/>
      <c r="AN88" s="311">
        <v>0</v>
      </c>
      <c r="AO88" s="3">
        <v>0</v>
      </c>
      <c r="AP88" s="3">
        <v>0</v>
      </c>
      <c r="AQ88" s="3">
        <v>0</v>
      </c>
    </row>
    <row r="89" spans="1:43" ht="12.75">
      <c r="A89" s="23">
        <f t="shared" si="1"/>
        <v>86</v>
      </c>
      <c r="B89" s="23" t="s">
        <v>160</v>
      </c>
      <c r="C89" s="23">
        <f>Scores!C350</f>
        <v>0</v>
      </c>
      <c r="D89" s="19">
        <f>SUM(Scores!F350:F352)</f>
        <v>0</v>
      </c>
      <c r="E89" s="19">
        <f>SUM(Scores!K350:K352)</f>
        <v>0</v>
      </c>
      <c r="F89" s="19"/>
      <c r="G89" s="19">
        <f>SUM(Scores!AG350:AG352)</f>
        <v>0</v>
      </c>
      <c r="H89" s="19">
        <f>SUM(Scores!Q350:Q352)</f>
        <v>0</v>
      </c>
      <c r="I89" s="19">
        <f>MAX(Scores!AI350:AI353)</f>
        <v>0</v>
      </c>
      <c r="J89" s="19">
        <f>SUM(Scores!AH350:AH352)+I89</f>
        <v>0</v>
      </c>
      <c r="K89" s="23">
        <v>86</v>
      </c>
      <c r="L89" s="309" t="s">
        <v>160</v>
      </c>
      <c r="M89" s="310">
        <v>0</v>
      </c>
      <c r="N89" s="310">
        <v>0</v>
      </c>
      <c r="O89" s="310">
        <v>0</v>
      </c>
      <c r="P89" s="303">
        <v>0</v>
      </c>
      <c r="Q89" s="311"/>
      <c r="R89" s="309">
        <v>86</v>
      </c>
      <c r="S89" s="309" t="s">
        <v>160</v>
      </c>
      <c r="T89" s="310">
        <v>0</v>
      </c>
      <c r="U89" s="310">
        <v>0</v>
      </c>
      <c r="V89" s="310">
        <v>0</v>
      </c>
      <c r="W89" s="303">
        <v>0</v>
      </c>
      <c r="Y89" s="23">
        <v>86</v>
      </c>
      <c r="Z89" s="23" t="s">
        <v>160</v>
      </c>
      <c r="AA89" s="2">
        <v>0</v>
      </c>
      <c r="AB89" s="2">
        <v>0</v>
      </c>
      <c r="AC89" s="2">
        <v>0</v>
      </c>
      <c r="AD89" s="13">
        <v>0</v>
      </c>
      <c r="AF89" s="309">
        <v>86</v>
      </c>
      <c r="AG89" s="309" t="s">
        <v>160</v>
      </c>
      <c r="AH89" s="310">
        <v>0</v>
      </c>
      <c r="AI89" s="310">
        <v>0</v>
      </c>
      <c r="AJ89" s="310">
        <v>0</v>
      </c>
      <c r="AK89" s="303">
        <v>0</v>
      </c>
      <c r="AL89" s="240"/>
      <c r="AM89" s="23"/>
      <c r="AN89" s="311">
        <v>0</v>
      </c>
      <c r="AO89" s="3">
        <v>0</v>
      </c>
      <c r="AP89" s="3">
        <v>0</v>
      </c>
      <c r="AQ89" s="3">
        <v>0</v>
      </c>
    </row>
    <row r="90" spans="1:43" ht="12.75">
      <c r="A90" s="23">
        <f t="shared" si="1"/>
        <v>87</v>
      </c>
      <c r="B90" s="23" t="s">
        <v>161</v>
      </c>
      <c r="C90" s="23">
        <f>Scores!C354</f>
        <v>0</v>
      </c>
      <c r="D90" s="19">
        <f>SUM(Scores!F354:F356)</f>
        <v>0</v>
      </c>
      <c r="E90" s="19">
        <f>SUM(Scores!K354:K356)</f>
        <v>0</v>
      </c>
      <c r="F90" s="19"/>
      <c r="G90" s="19">
        <f>SUM(Scores!AG354:AG356)</f>
        <v>0</v>
      </c>
      <c r="H90" s="19">
        <f>SUM(Scores!Q354:Q356)</f>
        <v>0</v>
      </c>
      <c r="I90" s="19">
        <f>MAX(Scores!AI354:AI357)</f>
        <v>0</v>
      </c>
      <c r="J90" s="19">
        <f>SUM(Scores!AH354:AH356)+I90</f>
        <v>0</v>
      </c>
      <c r="K90" s="23">
        <v>87</v>
      </c>
      <c r="L90" s="309" t="s">
        <v>161</v>
      </c>
      <c r="M90" s="310">
        <v>0</v>
      </c>
      <c r="N90" s="310">
        <v>0</v>
      </c>
      <c r="O90" s="310">
        <v>0</v>
      </c>
      <c r="P90" s="303">
        <v>0</v>
      </c>
      <c r="Q90" s="311"/>
      <c r="R90" s="309">
        <v>87</v>
      </c>
      <c r="S90" s="309" t="s">
        <v>161</v>
      </c>
      <c r="T90" s="310">
        <v>0</v>
      </c>
      <c r="U90" s="310">
        <v>0</v>
      </c>
      <c r="V90" s="310">
        <v>0</v>
      </c>
      <c r="W90" s="303">
        <v>0</v>
      </c>
      <c r="Y90" s="23">
        <v>87</v>
      </c>
      <c r="Z90" s="23" t="s">
        <v>161</v>
      </c>
      <c r="AA90" s="2">
        <v>0</v>
      </c>
      <c r="AB90" s="2">
        <v>0</v>
      </c>
      <c r="AC90" s="2">
        <v>0</v>
      </c>
      <c r="AD90" s="13">
        <v>0</v>
      </c>
      <c r="AF90" s="309">
        <v>87</v>
      </c>
      <c r="AG90" s="309" t="s">
        <v>161</v>
      </c>
      <c r="AH90" s="310">
        <v>0</v>
      </c>
      <c r="AI90" s="310">
        <v>0</v>
      </c>
      <c r="AJ90" s="310">
        <v>0</v>
      </c>
      <c r="AK90" s="303">
        <v>0</v>
      </c>
      <c r="AL90" s="240"/>
      <c r="AM90" s="23"/>
      <c r="AN90" s="311">
        <v>0</v>
      </c>
      <c r="AO90" s="3">
        <v>0</v>
      </c>
      <c r="AP90" s="3">
        <v>0</v>
      </c>
      <c r="AQ90" s="3">
        <v>0</v>
      </c>
    </row>
    <row r="91" spans="1:43" ht="12.75">
      <c r="A91" s="23">
        <f t="shared" si="1"/>
        <v>88</v>
      </c>
      <c r="B91" s="23" t="s">
        <v>162</v>
      </c>
      <c r="C91" s="23">
        <f>Scores!C358</f>
        <v>0</v>
      </c>
      <c r="D91" s="19">
        <f>SUM(Scores!F358:F360)</f>
        <v>0</v>
      </c>
      <c r="E91" s="19">
        <f>SUM(Scores!K358:K360)</f>
        <v>0</v>
      </c>
      <c r="F91" s="19"/>
      <c r="G91" s="19">
        <f>SUM(Scores!AG358:AG360)</f>
        <v>0</v>
      </c>
      <c r="H91" s="19">
        <f>SUM(Scores!Q358:Q360)</f>
        <v>0</v>
      </c>
      <c r="I91" s="19">
        <f>MAX(Scores!AI358:AI361)</f>
        <v>0</v>
      </c>
      <c r="J91" s="19">
        <f>SUM(Scores!AH358:AH360)+I91</f>
        <v>0</v>
      </c>
      <c r="K91" s="23">
        <v>88</v>
      </c>
      <c r="L91" s="309" t="s">
        <v>162</v>
      </c>
      <c r="M91" s="310">
        <v>0</v>
      </c>
      <c r="N91" s="310">
        <v>0</v>
      </c>
      <c r="O91" s="310">
        <v>0</v>
      </c>
      <c r="P91" s="303">
        <v>0</v>
      </c>
      <c r="Q91" s="311"/>
      <c r="R91" s="309">
        <v>88</v>
      </c>
      <c r="S91" s="310" t="s">
        <v>162</v>
      </c>
      <c r="T91" s="310">
        <v>0</v>
      </c>
      <c r="U91" s="310">
        <v>0</v>
      </c>
      <c r="V91" s="310">
        <v>0</v>
      </c>
      <c r="W91" s="310">
        <v>0</v>
      </c>
      <c r="Y91" s="23">
        <v>88</v>
      </c>
      <c r="Z91" s="23" t="s">
        <v>162</v>
      </c>
      <c r="AA91" s="2">
        <v>0</v>
      </c>
      <c r="AB91" s="2">
        <v>0</v>
      </c>
      <c r="AC91" s="2">
        <v>0</v>
      </c>
      <c r="AD91" s="13">
        <v>0</v>
      </c>
      <c r="AF91" s="309">
        <v>88</v>
      </c>
      <c r="AG91" s="310" t="s">
        <v>162</v>
      </c>
      <c r="AH91" s="310">
        <v>0</v>
      </c>
      <c r="AI91" s="310">
        <v>0</v>
      </c>
      <c r="AJ91" s="310">
        <v>0</v>
      </c>
      <c r="AK91" s="310">
        <v>0</v>
      </c>
      <c r="AL91" s="240"/>
      <c r="AM91" s="23"/>
      <c r="AN91" s="311">
        <v>0</v>
      </c>
      <c r="AO91" s="3">
        <v>0</v>
      </c>
      <c r="AP91" s="3">
        <v>0</v>
      </c>
      <c r="AQ91" s="3">
        <v>0</v>
      </c>
    </row>
    <row r="92" spans="1:43" ht="12.75">
      <c r="A92" s="23">
        <f t="shared" si="1"/>
        <v>89</v>
      </c>
      <c r="B92" s="23" t="s">
        <v>163</v>
      </c>
      <c r="C92" s="23">
        <f>Scores!C362</f>
        <v>0</v>
      </c>
      <c r="D92" s="19">
        <f>SUM(Scores!F362:F364)</f>
        <v>0</v>
      </c>
      <c r="E92" s="19">
        <f>SUM(Scores!K362:K364)</f>
        <v>0</v>
      </c>
      <c r="F92" s="19"/>
      <c r="G92" s="19">
        <f>SUM(Scores!AG362:AG364)</f>
        <v>0</v>
      </c>
      <c r="H92" s="19">
        <f>SUM(Scores!Q362:Q364)</f>
        <v>0</v>
      </c>
      <c r="I92" s="19">
        <f>MAX(Scores!AI362:AI365)</f>
        <v>0</v>
      </c>
      <c r="J92" s="19">
        <f>SUM(Scores!AH362:AH364)+I92</f>
        <v>0</v>
      </c>
      <c r="K92" s="23">
        <v>89</v>
      </c>
      <c r="L92" s="309" t="s">
        <v>163</v>
      </c>
      <c r="M92" s="310">
        <v>0</v>
      </c>
      <c r="N92" s="310">
        <v>0</v>
      </c>
      <c r="O92" s="310">
        <v>0</v>
      </c>
      <c r="P92" s="303">
        <v>0</v>
      </c>
      <c r="Q92" s="311"/>
      <c r="R92" s="309">
        <v>89</v>
      </c>
      <c r="S92" s="311" t="s">
        <v>163</v>
      </c>
      <c r="T92" s="311">
        <v>0</v>
      </c>
      <c r="U92" s="311">
        <v>0</v>
      </c>
      <c r="V92" s="311">
        <v>0</v>
      </c>
      <c r="W92" s="311">
        <v>0</v>
      </c>
      <c r="Y92" s="23">
        <v>89</v>
      </c>
      <c r="Z92" s="23" t="s">
        <v>163</v>
      </c>
      <c r="AA92" s="2">
        <v>0</v>
      </c>
      <c r="AB92" s="2">
        <v>0</v>
      </c>
      <c r="AC92" s="2">
        <v>0</v>
      </c>
      <c r="AD92" s="13">
        <v>0</v>
      </c>
      <c r="AF92" s="309">
        <v>89</v>
      </c>
      <c r="AG92" s="311" t="s">
        <v>163</v>
      </c>
      <c r="AH92" s="311">
        <v>0</v>
      </c>
      <c r="AI92" s="311">
        <v>0</v>
      </c>
      <c r="AJ92" s="311">
        <v>0</v>
      </c>
      <c r="AK92" s="311">
        <v>0</v>
      </c>
      <c r="AL92" s="240"/>
      <c r="AM92" s="23"/>
      <c r="AN92" s="311">
        <v>0</v>
      </c>
      <c r="AO92" s="3">
        <v>0</v>
      </c>
      <c r="AP92" s="3">
        <v>0</v>
      </c>
      <c r="AQ92" s="3">
        <v>0</v>
      </c>
    </row>
    <row r="93" spans="1:43" ht="12.75">
      <c r="A93" s="23">
        <f t="shared" si="1"/>
        <v>90</v>
      </c>
      <c r="B93" s="23" t="s">
        <v>164</v>
      </c>
      <c r="C93" s="23">
        <f>Scores!C366</f>
        <v>0</v>
      </c>
      <c r="D93" s="19">
        <f>SUM(Scores!F366:F368)</f>
        <v>0</v>
      </c>
      <c r="E93" s="19">
        <f>SUM(Scores!K366:K368)</f>
        <v>0</v>
      </c>
      <c r="F93" s="19"/>
      <c r="G93" s="19">
        <f>SUM(Scores!AG366:AG368)</f>
        <v>0</v>
      </c>
      <c r="H93" s="19">
        <f>SUM(Scores!Q366:Q368)</f>
        <v>0</v>
      </c>
      <c r="I93" s="19">
        <f>MAX(Scores!AI366:AI369)</f>
        <v>0</v>
      </c>
      <c r="J93" s="19">
        <f>SUM(Scores!AH366:AH368)+I93</f>
        <v>0</v>
      </c>
      <c r="K93" s="23">
        <v>90</v>
      </c>
      <c r="L93" s="310" t="s">
        <v>164</v>
      </c>
      <c r="M93" s="310">
        <v>0</v>
      </c>
      <c r="N93" s="310">
        <v>0</v>
      </c>
      <c r="O93" s="310">
        <v>0</v>
      </c>
      <c r="P93" s="303">
        <v>0</v>
      </c>
      <c r="Q93" s="311"/>
      <c r="R93" s="309">
        <v>90</v>
      </c>
      <c r="S93" s="311" t="s">
        <v>164</v>
      </c>
      <c r="T93" s="311">
        <v>0</v>
      </c>
      <c r="U93" s="311">
        <v>0</v>
      </c>
      <c r="V93" s="311">
        <v>0</v>
      </c>
      <c r="W93" s="311">
        <v>0</v>
      </c>
      <c r="Y93" s="23">
        <v>90</v>
      </c>
      <c r="Z93" s="2" t="s">
        <v>164</v>
      </c>
      <c r="AA93" s="2">
        <v>0</v>
      </c>
      <c r="AB93" s="2">
        <v>0</v>
      </c>
      <c r="AC93" s="2">
        <v>0</v>
      </c>
      <c r="AD93" s="2">
        <v>0</v>
      </c>
      <c r="AE93" s="2"/>
      <c r="AF93" s="309">
        <v>90</v>
      </c>
      <c r="AG93" s="311" t="s">
        <v>164</v>
      </c>
      <c r="AH93" s="311">
        <v>0</v>
      </c>
      <c r="AI93" s="311">
        <v>0</v>
      </c>
      <c r="AJ93" s="311">
        <v>0</v>
      </c>
      <c r="AK93" s="311">
        <v>0</v>
      </c>
      <c r="AL93" s="240"/>
      <c r="AM93" s="23"/>
      <c r="AN93" s="311">
        <v>0</v>
      </c>
      <c r="AO93" s="3">
        <v>0</v>
      </c>
      <c r="AP93" s="3">
        <v>0</v>
      </c>
      <c r="AQ93" s="3">
        <v>0</v>
      </c>
    </row>
    <row r="94" spans="1:43" ht="12.75">
      <c r="A94" s="23">
        <f t="shared" si="1"/>
        <v>91</v>
      </c>
      <c r="B94" s="23" t="s">
        <v>165</v>
      </c>
      <c r="C94" s="23">
        <f>Scores!C370</f>
        <v>0</v>
      </c>
      <c r="D94" s="19">
        <f>SUM(Scores!F370:F372)</f>
        <v>0</v>
      </c>
      <c r="E94" s="19">
        <f>SUM(Scores!K370:K372)</f>
        <v>0</v>
      </c>
      <c r="F94" s="19"/>
      <c r="G94" s="19">
        <f>SUM(Scores!AG370:AG372)</f>
        <v>0</v>
      </c>
      <c r="H94" s="19">
        <f>SUM(Scores!Q370:Q372)</f>
        <v>0</v>
      </c>
      <c r="I94" s="19">
        <f>MAX(Scores!AI370:AI373)</f>
        <v>0</v>
      </c>
      <c r="J94" s="19">
        <f>SUM(Scores!AH370:AH372)+I94</f>
        <v>0</v>
      </c>
      <c r="K94" s="23">
        <v>91</v>
      </c>
      <c r="L94" s="310" t="s">
        <v>165</v>
      </c>
      <c r="M94" s="310">
        <v>0</v>
      </c>
      <c r="N94" s="310">
        <v>0</v>
      </c>
      <c r="O94" s="310">
        <v>0</v>
      </c>
      <c r="P94" s="303">
        <v>0</v>
      </c>
      <c r="Q94" s="311"/>
      <c r="R94" s="309">
        <v>91</v>
      </c>
      <c r="S94" s="311" t="s">
        <v>165</v>
      </c>
      <c r="T94" s="311">
        <v>0</v>
      </c>
      <c r="U94" s="311">
        <v>0</v>
      </c>
      <c r="V94" s="311">
        <v>0</v>
      </c>
      <c r="W94" s="311">
        <v>0</v>
      </c>
      <c r="Y94" s="23">
        <v>91</v>
      </c>
      <c r="Z94" s="2" t="s">
        <v>165</v>
      </c>
      <c r="AA94" s="2">
        <v>0</v>
      </c>
      <c r="AB94" s="2">
        <v>0</v>
      </c>
      <c r="AC94" s="2">
        <v>0</v>
      </c>
      <c r="AD94" s="2">
        <v>0</v>
      </c>
      <c r="AE94" s="2"/>
      <c r="AF94" s="309">
        <v>91</v>
      </c>
      <c r="AG94" s="311" t="s">
        <v>165</v>
      </c>
      <c r="AH94" s="311">
        <v>0</v>
      </c>
      <c r="AI94" s="311">
        <v>0</v>
      </c>
      <c r="AJ94" s="311">
        <v>0</v>
      </c>
      <c r="AK94" s="311">
        <v>0</v>
      </c>
      <c r="AL94" s="240"/>
      <c r="AM94" s="23"/>
      <c r="AN94" s="311">
        <v>0</v>
      </c>
      <c r="AO94" s="3">
        <v>0</v>
      </c>
      <c r="AP94" s="3">
        <v>0</v>
      </c>
      <c r="AQ94" s="3">
        <v>0</v>
      </c>
    </row>
    <row r="95" spans="1:43" ht="12.75">
      <c r="A95" s="23">
        <f t="shared" si="1"/>
        <v>92</v>
      </c>
      <c r="B95" s="23" t="s">
        <v>166</v>
      </c>
      <c r="C95" s="23">
        <f>Scores!C374</f>
        <v>0</v>
      </c>
      <c r="D95" s="19">
        <f>SUM(Scores!F374:F376)</f>
        <v>0</v>
      </c>
      <c r="E95" s="19">
        <f>SUM(Scores!K374:K376)</f>
        <v>0</v>
      </c>
      <c r="F95" s="19"/>
      <c r="G95" s="19">
        <f>SUM(Scores!AG374:AG376)</f>
        <v>0</v>
      </c>
      <c r="H95" s="19">
        <f>SUM(Scores!Q374:Q376)</f>
        <v>0</v>
      </c>
      <c r="I95" s="19">
        <f>MAX(Scores!AI374:AI377)</f>
        <v>0</v>
      </c>
      <c r="J95" s="19">
        <f>SUM(Scores!AH374:AH376)+I95</f>
        <v>0</v>
      </c>
      <c r="K95" s="23">
        <v>92</v>
      </c>
      <c r="L95" s="310" t="s">
        <v>166</v>
      </c>
      <c r="M95" s="310">
        <v>0</v>
      </c>
      <c r="N95" s="310">
        <v>0</v>
      </c>
      <c r="O95" s="310">
        <v>0</v>
      </c>
      <c r="P95" s="303">
        <v>0</v>
      </c>
      <c r="Q95" s="311"/>
      <c r="R95" s="309">
        <v>92</v>
      </c>
      <c r="S95" s="311" t="s">
        <v>166</v>
      </c>
      <c r="T95" s="311">
        <v>0</v>
      </c>
      <c r="U95" s="311">
        <v>0</v>
      </c>
      <c r="V95" s="311">
        <v>0</v>
      </c>
      <c r="W95" s="311">
        <v>0</v>
      </c>
      <c r="Y95" s="23">
        <v>92</v>
      </c>
      <c r="Z95" s="2" t="s">
        <v>166</v>
      </c>
      <c r="AA95" s="2">
        <v>0</v>
      </c>
      <c r="AB95" s="2">
        <v>0</v>
      </c>
      <c r="AC95" s="2">
        <v>0</v>
      </c>
      <c r="AD95" s="2">
        <v>0</v>
      </c>
      <c r="AE95" s="2"/>
      <c r="AF95" s="309">
        <v>92</v>
      </c>
      <c r="AG95" s="311" t="s">
        <v>166</v>
      </c>
      <c r="AH95" s="311">
        <v>0</v>
      </c>
      <c r="AI95" s="311">
        <v>0</v>
      </c>
      <c r="AJ95" s="311">
        <v>0</v>
      </c>
      <c r="AK95" s="311">
        <v>0</v>
      </c>
      <c r="AL95" s="240"/>
      <c r="AM95" s="23"/>
      <c r="AN95" s="311">
        <v>0</v>
      </c>
      <c r="AO95" s="3">
        <v>0</v>
      </c>
      <c r="AP95" s="3">
        <v>0</v>
      </c>
      <c r="AQ95" s="3">
        <v>0</v>
      </c>
    </row>
    <row r="96" spans="1:43" ht="12.75">
      <c r="A96" s="23">
        <f t="shared" si="1"/>
        <v>93</v>
      </c>
      <c r="B96" s="23" t="s">
        <v>167</v>
      </c>
      <c r="C96" s="23">
        <f>Scores!C378</f>
        <v>0</v>
      </c>
      <c r="D96" s="19">
        <f>SUM(Scores!F378:F380)</f>
        <v>0</v>
      </c>
      <c r="E96" s="19">
        <f>SUM(Scores!K378:K380)</f>
        <v>0</v>
      </c>
      <c r="F96" s="19"/>
      <c r="G96" s="19">
        <f>SUM(Scores!AG378:AG380)</f>
        <v>0</v>
      </c>
      <c r="H96" s="19">
        <f>SUM(Scores!Q378:Q380)</f>
        <v>0</v>
      </c>
      <c r="I96" s="19">
        <f>MAX(Scores!AI378:AI381)</f>
        <v>0</v>
      </c>
      <c r="J96" s="19">
        <f>SUM(Scores!AH378:AH380)+I96</f>
        <v>0</v>
      </c>
      <c r="K96" s="23">
        <v>93</v>
      </c>
      <c r="L96" s="310" t="s">
        <v>167</v>
      </c>
      <c r="M96" s="310">
        <v>0</v>
      </c>
      <c r="N96" s="310">
        <v>0</v>
      </c>
      <c r="O96" s="310">
        <v>0</v>
      </c>
      <c r="P96" s="303">
        <v>0</v>
      </c>
      <c r="Q96" s="311"/>
      <c r="R96" s="309">
        <v>93</v>
      </c>
      <c r="S96" s="311" t="s">
        <v>167</v>
      </c>
      <c r="T96" s="311">
        <v>0</v>
      </c>
      <c r="U96" s="311">
        <v>0</v>
      </c>
      <c r="V96" s="311">
        <v>0</v>
      </c>
      <c r="W96" s="311">
        <v>0</v>
      </c>
      <c r="Y96" s="23">
        <v>93</v>
      </c>
      <c r="Z96" s="2" t="s">
        <v>167</v>
      </c>
      <c r="AA96" s="2">
        <v>0</v>
      </c>
      <c r="AB96" s="2">
        <v>0</v>
      </c>
      <c r="AC96" s="2">
        <v>0</v>
      </c>
      <c r="AD96" s="2">
        <v>0</v>
      </c>
      <c r="AE96" s="2"/>
      <c r="AF96" s="309">
        <v>93</v>
      </c>
      <c r="AG96" s="311" t="s">
        <v>167</v>
      </c>
      <c r="AH96" s="311">
        <v>0</v>
      </c>
      <c r="AI96" s="311">
        <v>0</v>
      </c>
      <c r="AJ96" s="311">
        <v>0</v>
      </c>
      <c r="AK96" s="311">
        <v>0</v>
      </c>
      <c r="AL96" s="240"/>
      <c r="AM96" s="23"/>
      <c r="AN96" s="311">
        <v>0</v>
      </c>
      <c r="AO96" s="3">
        <v>0</v>
      </c>
      <c r="AP96" s="3">
        <v>0</v>
      </c>
      <c r="AQ96" s="3">
        <v>0</v>
      </c>
    </row>
    <row r="97" spans="1:43" ht="12.75">
      <c r="A97" s="23">
        <f t="shared" si="1"/>
        <v>94</v>
      </c>
      <c r="B97" s="23" t="s">
        <v>168</v>
      </c>
      <c r="C97" s="23">
        <f>Scores!C382</f>
        <v>0</v>
      </c>
      <c r="D97" s="19">
        <f>SUM(Scores!F382:F384)</f>
        <v>0</v>
      </c>
      <c r="E97" s="19">
        <f>SUM(Scores!K382:K384)</f>
        <v>0</v>
      </c>
      <c r="F97" s="19"/>
      <c r="G97" s="19">
        <f>SUM(Scores!AG382:AG384)</f>
        <v>0</v>
      </c>
      <c r="H97" s="19">
        <f>SUM(Scores!Q382:Q384)</f>
        <v>0</v>
      </c>
      <c r="I97" s="19">
        <f>MAX(Scores!AI382:AI385)</f>
        <v>0</v>
      </c>
      <c r="J97" s="19">
        <f>SUM(Scores!AH382:AH384)+I97</f>
        <v>0</v>
      </c>
      <c r="K97" s="23">
        <v>94</v>
      </c>
      <c r="L97" s="310" t="s">
        <v>168</v>
      </c>
      <c r="M97" s="310">
        <v>0</v>
      </c>
      <c r="N97" s="310">
        <v>0</v>
      </c>
      <c r="O97" s="310">
        <v>0</v>
      </c>
      <c r="P97" s="310">
        <v>0</v>
      </c>
      <c r="Q97" s="311"/>
      <c r="R97" s="309">
        <v>94</v>
      </c>
      <c r="S97" s="311" t="s">
        <v>168</v>
      </c>
      <c r="T97" s="311">
        <v>0</v>
      </c>
      <c r="U97" s="311">
        <v>0</v>
      </c>
      <c r="V97" s="311">
        <v>0</v>
      </c>
      <c r="W97" s="311">
        <v>0</v>
      </c>
      <c r="Y97" s="23">
        <v>94</v>
      </c>
      <c r="Z97" s="2" t="s">
        <v>168</v>
      </c>
      <c r="AA97" s="2">
        <v>0</v>
      </c>
      <c r="AB97" s="2">
        <v>0</v>
      </c>
      <c r="AC97" s="2">
        <v>0</v>
      </c>
      <c r="AD97" s="2">
        <v>0</v>
      </c>
      <c r="AE97" s="2"/>
      <c r="AF97" s="309">
        <v>94</v>
      </c>
      <c r="AG97" s="311" t="s">
        <v>168</v>
      </c>
      <c r="AH97" s="311">
        <v>0</v>
      </c>
      <c r="AI97" s="311">
        <v>0</v>
      </c>
      <c r="AJ97" s="311">
        <v>0</v>
      </c>
      <c r="AK97" s="311">
        <v>0</v>
      </c>
      <c r="AL97" s="240"/>
      <c r="AM97" s="23"/>
      <c r="AN97" s="311">
        <v>0</v>
      </c>
      <c r="AO97" s="3">
        <v>0</v>
      </c>
      <c r="AP97" s="3">
        <v>0</v>
      </c>
      <c r="AQ97" s="3">
        <v>0</v>
      </c>
    </row>
    <row r="98" spans="1:43" ht="12.75">
      <c r="A98" s="23">
        <f t="shared" si="1"/>
        <v>95</v>
      </c>
      <c r="B98" s="23" t="s">
        <v>169</v>
      </c>
      <c r="C98" s="23">
        <f>Scores!C386</f>
        <v>0</v>
      </c>
      <c r="D98" s="19">
        <f>SUM(Scores!F386:F388)</f>
        <v>0</v>
      </c>
      <c r="E98" s="19">
        <f>SUM(Scores!K386:K388)</f>
        <v>0</v>
      </c>
      <c r="F98" s="19"/>
      <c r="G98" s="19">
        <f>SUM(Scores!AG386:AG388)</f>
        <v>0</v>
      </c>
      <c r="H98" s="19">
        <f>SUM(Scores!Q386:Q388)</f>
        <v>0</v>
      </c>
      <c r="I98" s="19">
        <f>MAX(Scores!AI386:AI389)</f>
        <v>0</v>
      </c>
      <c r="J98" s="19">
        <f>SUM(Scores!AH386:AH388)+I98</f>
        <v>0</v>
      </c>
      <c r="K98" s="23">
        <v>95</v>
      </c>
      <c r="L98" s="310" t="s">
        <v>169</v>
      </c>
      <c r="M98" s="310">
        <v>0</v>
      </c>
      <c r="N98" s="310">
        <v>0</v>
      </c>
      <c r="O98" s="310">
        <v>0</v>
      </c>
      <c r="P98" s="310">
        <v>0</v>
      </c>
      <c r="Q98" s="311"/>
      <c r="R98" s="309">
        <v>95</v>
      </c>
      <c r="S98" s="311" t="s">
        <v>169</v>
      </c>
      <c r="T98" s="311">
        <v>0</v>
      </c>
      <c r="U98" s="311">
        <v>0</v>
      </c>
      <c r="V98" s="311">
        <v>0</v>
      </c>
      <c r="W98" s="311">
        <v>0</v>
      </c>
      <c r="Y98" s="23">
        <v>95</v>
      </c>
      <c r="Z98" s="2" t="s">
        <v>169</v>
      </c>
      <c r="AA98" s="2">
        <v>0</v>
      </c>
      <c r="AB98" s="2">
        <v>0</v>
      </c>
      <c r="AC98" s="2">
        <v>0</v>
      </c>
      <c r="AD98" s="2">
        <v>0</v>
      </c>
      <c r="AE98" s="2"/>
      <c r="AF98" s="309">
        <v>95</v>
      </c>
      <c r="AG98" s="311" t="s">
        <v>169</v>
      </c>
      <c r="AH98" s="311">
        <v>0</v>
      </c>
      <c r="AI98" s="311">
        <v>0</v>
      </c>
      <c r="AJ98" s="311">
        <v>0</v>
      </c>
      <c r="AK98" s="311">
        <v>0</v>
      </c>
      <c r="AL98" s="240"/>
      <c r="AM98" s="23"/>
      <c r="AN98" s="311">
        <v>0</v>
      </c>
      <c r="AO98" s="3">
        <v>0</v>
      </c>
      <c r="AP98" s="3">
        <v>0</v>
      </c>
      <c r="AQ98" s="3">
        <v>0</v>
      </c>
    </row>
    <row r="99" spans="1:43" ht="12.75">
      <c r="A99" s="23">
        <f t="shared" si="1"/>
        <v>96</v>
      </c>
      <c r="B99" s="23" t="s">
        <v>170</v>
      </c>
      <c r="C99" s="23">
        <f>Scores!C390</f>
        <v>0</v>
      </c>
      <c r="D99" s="19">
        <f>SUM(Scores!F390:F392)</f>
        <v>0</v>
      </c>
      <c r="E99" s="19">
        <f>SUM(Scores!K390:K392)</f>
        <v>0</v>
      </c>
      <c r="F99" s="19"/>
      <c r="G99" s="19">
        <f>SUM(Scores!AG390:AG392)</f>
        <v>0</v>
      </c>
      <c r="H99" s="19">
        <f>SUM(Scores!Q390:Q392)</f>
        <v>0</v>
      </c>
      <c r="I99" s="19">
        <f>MAX(Scores!AI390:AI393)</f>
        <v>0</v>
      </c>
      <c r="J99" s="19">
        <f>SUM(Scores!AH390:AH392)+I99</f>
        <v>0</v>
      </c>
      <c r="K99" s="23">
        <v>96</v>
      </c>
      <c r="L99" s="310" t="s">
        <v>170</v>
      </c>
      <c r="M99" s="310">
        <v>0</v>
      </c>
      <c r="N99" s="310">
        <v>0</v>
      </c>
      <c r="O99" s="310">
        <v>0</v>
      </c>
      <c r="P99" s="310">
        <v>0</v>
      </c>
      <c r="Q99" s="311"/>
      <c r="R99" s="309">
        <v>96</v>
      </c>
      <c r="S99" s="311" t="s">
        <v>170</v>
      </c>
      <c r="T99" s="311">
        <v>0</v>
      </c>
      <c r="U99" s="311">
        <v>0</v>
      </c>
      <c r="V99" s="311">
        <v>0</v>
      </c>
      <c r="W99" s="311">
        <v>0</v>
      </c>
      <c r="Y99" s="23">
        <v>96</v>
      </c>
      <c r="Z99" s="2" t="s">
        <v>170</v>
      </c>
      <c r="AA99" s="2">
        <v>0</v>
      </c>
      <c r="AB99" s="2">
        <v>0</v>
      </c>
      <c r="AC99" s="2">
        <v>0</v>
      </c>
      <c r="AD99" s="2">
        <v>0</v>
      </c>
      <c r="AE99" s="2"/>
      <c r="AF99" s="309">
        <v>96</v>
      </c>
      <c r="AG99" s="311" t="s">
        <v>170</v>
      </c>
      <c r="AH99" s="311">
        <v>0</v>
      </c>
      <c r="AI99" s="311">
        <v>0</v>
      </c>
      <c r="AJ99" s="311">
        <v>0</v>
      </c>
      <c r="AK99" s="311">
        <v>0</v>
      </c>
      <c r="AL99" s="240"/>
      <c r="AM99" s="23"/>
      <c r="AN99" s="311">
        <v>0</v>
      </c>
      <c r="AO99" s="3">
        <v>0</v>
      </c>
      <c r="AP99" s="3">
        <v>0</v>
      </c>
      <c r="AQ99" s="3">
        <v>0</v>
      </c>
    </row>
    <row r="100" spans="1:43" ht="12.75">
      <c r="A100" s="23">
        <f t="shared" si="1"/>
        <v>97</v>
      </c>
      <c r="B100" s="23" t="s">
        <v>171</v>
      </c>
      <c r="C100" s="23">
        <f>Scores!C394</f>
        <v>0</v>
      </c>
      <c r="D100" s="19">
        <f>SUM(Scores!F394:F396)</f>
        <v>0</v>
      </c>
      <c r="E100" s="19">
        <f>SUM(Scores!K394:K396)</f>
        <v>0</v>
      </c>
      <c r="F100" s="19"/>
      <c r="G100" s="19">
        <f>SUM(Scores!AG394:AG396)</f>
        <v>0</v>
      </c>
      <c r="H100" s="19">
        <f>SUM(Scores!Q394:Q396)</f>
        <v>0</v>
      </c>
      <c r="I100" s="19">
        <f>MAX(Scores!AI394:AI397)</f>
        <v>0</v>
      </c>
      <c r="J100" s="19">
        <f>SUM(Scores!AH394:AH396)+I100</f>
        <v>0</v>
      </c>
      <c r="K100" s="23">
        <v>97</v>
      </c>
      <c r="L100" s="311" t="s">
        <v>171</v>
      </c>
      <c r="M100" s="310">
        <v>0</v>
      </c>
      <c r="N100" s="310">
        <v>0</v>
      </c>
      <c r="O100" s="310">
        <v>0</v>
      </c>
      <c r="P100" s="310">
        <v>0</v>
      </c>
      <c r="Q100" s="311"/>
      <c r="R100" s="309">
        <v>97</v>
      </c>
      <c r="S100" s="311" t="s">
        <v>171</v>
      </c>
      <c r="T100" s="311">
        <v>0</v>
      </c>
      <c r="U100" s="311">
        <v>0</v>
      </c>
      <c r="V100" s="311">
        <v>0</v>
      </c>
      <c r="W100" s="311">
        <v>0</v>
      </c>
      <c r="Y100" s="23">
        <v>97</v>
      </c>
      <c r="Z100" s="3" t="s">
        <v>171</v>
      </c>
      <c r="AA100" s="3">
        <v>0</v>
      </c>
      <c r="AB100" s="3">
        <v>0</v>
      </c>
      <c r="AC100" s="3">
        <v>0</v>
      </c>
      <c r="AD100" s="3">
        <v>0</v>
      </c>
      <c r="AE100" s="3"/>
      <c r="AF100" s="309">
        <v>97</v>
      </c>
      <c r="AG100" s="311" t="s">
        <v>171</v>
      </c>
      <c r="AH100" s="311">
        <v>0</v>
      </c>
      <c r="AI100" s="311">
        <v>0</v>
      </c>
      <c r="AJ100" s="311">
        <v>0</v>
      </c>
      <c r="AK100" s="311">
        <v>0</v>
      </c>
      <c r="AL100" s="240"/>
      <c r="AM100" s="23"/>
      <c r="AN100" s="311">
        <v>0</v>
      </c>
      <c r="AO100" s="3">
        <v>0</v>
      </c>
      <c r="AP100" s="3">
        <v>0</v>
      </c>
      <c r="AQ100" s="3">
        <v>0</v>
      </c>
    </row>
    <row r="101" spans="1:43" ht="12.75">
      <c r="A101" s="23">
        <f t="shared" si="1"/>
        <v>98</v>
      </c>
      <c r="B101" s="23" t="s">
        <v>172</v>
      </c>
      <c r="C101" s="23">
        <f>Scores!C398</f>
        <v>0</v>
      </c>
      <c r="D101" s="19">
        <f>SUM(Scores!F398:F400)</f>
        <v>0</v>
      </c>
      <c r="E101" s="19">
        <f>SUM(Scores!K398:K400)</f>
        <v>0</v>
      </c>
      <c r="F101" s="19"/>
      <c r="G101" s="19">
        <f>SUM(Scores!AG398:AG400)</f>
        <v>0</v>
      </c>
      <c r="H101" s="19">
        <f>SUM(Scores!Q398:Q400)</f>
        <v>0</v>
      </c>
      <c r="I101" s="19">
        <f>MAX(Scores!AI398:AI401)</f>
        <v>0</v>
      </c>
      <c r="J101" s="19">
        <f>SUM(Scores!AH398:AH400)+I101</f>
        <v>0</v>
      </c>
      <c r="K101" s="23">
        <v>98</v>
      </c>
      <c r="L101" s="311" t="s">
        <v>172</v>
      </c>
      <c r="M101" s="310">
        <v>0</v>
      </c>
      <c r="N101" s="310">
        <v>0</v>
      </c>
      <c r="O101" s="310">
        <v>0</v>
      </c>
      <c r="P101" s="310">
        <v>0</v>
      </c>
      <c r="Q101" s="311"/>
      <c r="R101" s="309">
        <v>98</v>
      </c>
      <c r="S101" s="311" t="s">
        <v>172</v>
      </c>
      <c r="T101" s="311">
        <v>0</v>
      </c>
      <c r="U101" s="311">
        <v>0</v>
      </c>
      <c r="V101" s="311">
        <v>0</v>
      </c>
      <c r="W101" s="311">
        <v>0</v>
      </c>
      <c r="Y101" s="23">
        <v>98</v>
      </c>
      <c r="Z101" s="3" t="s">
        <v>172</v>
      </c>
      <c r="AA101" s="3">
        <v>0</v>
      </c>
      <c r="AB101" s="3">
        <v>0</v>
      </c>
      <c r="AC101" s="3">
        <v>0</v>
      </c>
      <c r="AD101" s="3">
        <v>0</v>
      </c>
      <c r="AE101" s="3"/>
      <c r="AF101" s="309">
        <v>98</v>
      </c>
      <c r="AG101" s="311" t="s">
        <v>172</v>
      </c>
      <c r="AH101" s="311">
        <v>0</v>
      </c>
      <c r="AI101" s="311">
        <v>0</v>
      </c>
      <c r="AJ101" s="311">
        <v>0</v>
      </c>
      <c r="AK101" s="311">
        <v>0</v>
      </c>
      <c r="AL101" s="240"/>
      <c r="AM101" s="23"/>
      <c r="AN101" s="311">
        <v>0</v>
      </c>
      <c r="AO101" s="3">
        <v>0</v>
      </c>
      <c r="AP101" s="3">
        <v>0</v>
      </c>
      <c r="AQ101" s="3">
        <v>0</v>
      </c>
    </row>
    <row r="102" spans="1:43" ht="12.75">
      <c r="A102" s="23">
        <f t="shared" si="1"/>
        <v>99</v>
      </c>
      <c r="B102" s="23" t="s">
        <v>173</v>
      </c>
      <c r="C102" s="23">
        <f>Scores!C402</f>
        <v>0</v>
      </c>
      <c r="D102" s="19">
        <f>SUM(Scores!F402:F404)</f>
        <v>0</v>
      </c>
      <c r="E102" s="19">
        <f>SUM(Scores!K402:K404)</f>
        <v>0</v>
      </c>
      <c r="F102" s="19"/>
      <c r="G102" s="19">
        <f>SUM(Scores!AG402:AG404)</f>
        <v>0</v>
      </c>
      <c r="H102" s="19">
        <f>SUM(Scores!Q402:Q404)</f>
        <v>0</v>
      </c>
      <c r="I102" s="19">
        <f>MAX(Scores!AI402:AI405)</f>
        <v>0</v>
      </c>
      <c r="J102" s="19">
        <f>SUM(Scores!AH402:AH404)+I102</f>
        <v>0</v>
      </c>
      <c r="K102" s="23">
        <v>99</v>
      </c>
      <c r="L102" s="311" t="s">
        <v>173</v>
      </c>
      <c r="M102" s="310">
        <v>0</v>
      </c>
      <c r="N102" s="310">
        <v>0</v>
      </c>
      <c r="O102" s="310">
        <v>0</v>
      </c>
      <c r="P102" s="310">
        <v>0</v>
      </c>
      <c r="Q102" s="311"/>
      <c r="R102" s="309">
        <v>99</v>
      </c>
      <c r="S102" s="311" t="s">
        <v>173</v>
      </c>
      <c r="T102" s="311">
        <v>0</v>
      </c>
      <c r="U102" s="311">
        <v>0</v>
      </c>
      <c r="V102" s="311">
        <v>0</v>
      </c>
      <c r="W102" s="311">
        <v>0</v>
      </c>
      <c r="Y102" s="23">
        <v>99</v>
      </c>
      <c r="Z102" s="3" t="s">
        <v>173</v>
      </c>
      <c r="AA102" s="3">
        <v>0</v>
      </c>
      <c r="AB102" s="3">
        <v>0</v>
      </c>
      <c r="AC102" s="3">
        <v>0</v>
      </c>
      <c r="AD102" s="3">
        <v>0</v>
      </c>
      <c r="AE102" s="3"/>
      <c r="AF102" s="309">
        <v>99</v>
      </c>
      <c r="AG102" s="311" t="s">
        <v>173</v>
      </c>
      <c r="AH102" s="311">
        <v>0</v>
      </c>
      <c r="AI102" s="311">
        <v>0</v>
      </c>
      <c r="AJ102" s="311">
        <v>0</v>
      </c>
      <c r="AK102" s="311">
        <v>0</v>
      </c>
      <c r="AL102" s="240"/>
      <c r="AM102" s="23"/>
      <c r="AN102" s="311">
        <v>0</v>
      </c>
      <c r="AO102" s="3">
        <v>0</v>
      </c>
      <c r="AP102" s="3">
        <v>0</v>
      </c>
      <c r="AQ102" s="3">
        <v>0</v>
      </c>
    </row>
    <row r="103" spans="1:43" ht="12.75">
      <c r="A103" s="23">
        <v>100</v>
      </c>
      <c r="B103" s="23" t="s">
        <v>174</v>
      </c>
      <c r="C103" s="23">
        <f>Scores!C406</f>
        <v>0</v>
      </c>
      <c r="D103" s="19">
        <f>SUM(Scores!F406:F408)</f>
        <v>0</v>
      </c>
      <c r="E103" s="19">
        <f>SUM(Scores!K406:K408)</f>
        <v>0</v>
      </c>
      <c r="F103" s="19"/>
      <c r="G103" s="19">
        <f>SUM(Scores!AG406:AG408)</f>
        <v>0</v>
      </c>
      <c r="H103" s="19">
        <f>SUM(Scores!Q406:Q408)</f>
        <v>0</v>
      </c>
      <c r="I103" s="19">
        <f>MAX(Scores!AI406:AI409)</f>
        <v>0</v>
      </c>
      <c r="J103" s="19">
        <f>SUM(Scores!AH406:AH408)+I103</f>
        <v>0</v>
      </c>
      <c r="K103" s="23">
        <v>100</v>
      </c>
      <c r="L103" s="311" t="s">
        <v>174</v>
      </c>
      <c r="M103" s="310">
        <v>0</v>
      </c>
      <c r="N103" s="310">
        <v>0</v>
      </c>
      <c r="O103" s="310">
        <v>0</v>
      </c>
      <c r="P103" s="310">
        <v>0</v>
      </c>
      <c r="Q103" s="311"/>
      <c r="R103" s="309">
        <v>100</v>
      </c>
      <c r="S103" s="311" t="s">
        <v>174</v>
      </c>
      <c r="T103" s="311">
        <v>0</v>
      </c>
      <c r="U103" s="311">
        <v>0</v>
      </c>
      <c r="V103" s="311">
        <v>0</v>
      </c>
      <c r="W103" s="311">
        <v>0</v>
      </c>
      <c r="Y103" s="23">
        <v>100</v>
      </c>
      <c r="Z103" s="3" t="s">
        <v>174</v>
      </c>
      <c r="AA103" s="3">
        <v>0</v>
      </c>
      <c r="AB103" s="3">
        <v>0</v>
      </c>
      <c r="AC103" s="3">
        <v>0</v>
      </c>
      <c r="AD103" s="3">
        <v>0</v>
      </c>
      <c r="AE103" s="3"/>
      <c r="AF103" s="309">
        <v>100</v>
      </c>
      <c r="AG103" s="311" t="s">
        <v>174</v>
      </c>
      <c r="AH103" s="311">
        <v>0</v>
      </c>
      <c r="AI103" s="311">
        <v>0</v>
      </c>
      <c r="AJ103" s="311">
        <v>0</v>
      </c>
      <c r="AK103" s="311">
        <v>0</v>
      </c>
      <c r="AL103" s="240"/>
      <c r="AM103" s="23"/>
      <c r="AN103" s="311">
        <v>0</v>
      </c>
      <c r="AO103" s="3">
        <v>0</v>
      </c>
      <c r="AP103" s="3">
        <v>0</v>
      </c>
      <c r="AQ103" s="3">
        <v>0</v>
      </c>
    </row>
    <row r="104" spans="1:37" ht="12.75">
      <c r="A104" s="23"/>
      <c r="C104" s="23"/>
      <c r="L104" s="311"/>
      <c r="M104" s="311"/>
      <c r="N104" s="311"/>
      <c r="O104" s="311"/>
      <c r="P104" s="311"/>
      <c r="Q104" s="311"/>
      <c r="R104" s="311"/>
      <c r="S104" s="303"/>
      <c r="T104" s="313"/>
      <c r="U104" s="305"/>
      <c r="V104" s="305"/>
      <c r="W104" s="303"/>
      <c r="AF104" s="303"/>
      <c r="AG104" s="303"/>
      <c r="AH104" s="303"/>
      <c r="AI104" s="303"/>
      <c r="AJ104" s="303"/>
      <c r="AK104" s="303"/>
    </row>
    <row r="105" spans="1:43" ht="12.75">
      <c r="A105" s="23"/>
      <c r="C105" s="23"/>
      <c r="J105" s="19"/>
      <c r="K105" s="23"/>
      <c r="L105" s="309" t="s">
        <v>183</v>
      </c>
      <c r="M105" s="310">
        <v>0</v>
      </c>
      <c r="N105" s="310">
        <v>0</v>
      </c>
      <c r="O105" s="310">
        <v>0</v>
      </c>
      <c r="P105" s="303">
        <v>0</v>
      </c>
      <c r="Q105" s="303"/>
      <c r="R105" s="309"/>
      <c r="S105" s="309" t="s">
        <v>183</v>
      </c>
      <c r="T105" s="310">
        <v>0</v>
      </c>
      <c r="U105" s="310">
        <v>0</v>
      </c>
      <c r="V105" s="310">
        <v>0</v>
      </c>
      <c r="W105" s="303">
        <v>0</v>
      </c>
      <c r="Y105" s="23"/>
      <c r="Z105" s="3" t="s">
        <v>82</v>
      </c>
      <c r="AA105" s="3" t="s">
        <v>692</v>
      </c>
      <c r="AB105" s="3">
        <v>2728</v>
      </c>
      <c r="AC105" s="3">
        <v>0</v>
      </c>
      <c r="AD105" s="3">
        <v>4</v>
      </c>
      <c r="AE105" s="3"/>
      <c r="AF105" s="303"/>
      <c r="AG105" s="309" t="s">
        <v>112</v>
      </c>
      <c r="AH105" s="310">
        <v>0</v>
      </c>
      <c r="AI105" s="310">
        <v>0</v>
      </c>
      <c r="AJ105" s="310">
        <v>0</v>
      </c>
      <c r="AK105" s="303">
        <v>0</v>
      </c>
      <c r="AL105" s="240"/>
      <c r="AM105" s="23"/>
      <c r="AN105" s="23"/>
      <c r="AO105" s="2"/>
      <c r="AP105" s="2"/>
      <c r="AQ105" s="2"/>
    </row>
    <row r="106" spans="1:43" ht="12.75">
      <c r="A106" s="23"/>
      <c r="J106" s="19"/>
      <c r="K106" s="23"/>
      <c r="L106" s="309" t="s">
        <v>184</v>
      </c>
      <c r="M106" s="310">
        <v>0</v>
      </c>
      <c r="N106" s="310">
        <v>0</v>
      </c>
      <c r="O106" s="310">
        <v>0</v>
      </c>
      <c r="P106" s="303">
        <v>0</v>
      </c>
      <c r="Q106" s="303"/>
      <c r="R106" s="309"/>
      <c r="S106" s="309" t="s">
        <v>184</v>
      </c>
      <c r="T106" s="310">
        <v>0</v>
      </c>
      <c r="U106" s="310">
        <v>0</v>
      </c>
      <c r="V106" s="310">
        <v>0</v>
      </c>
      <c r="W106" s="303">
        <v>0</v>
      </c>
      <c r="Y106" s="23"/>
      <c r="Z106" s="23" t="s">
        <v>85</v>
      </c>
      <c r="AA106" s="2" t="s">
        <v>699</v>
      </c>
      <c r="AB106" s="2">
        <v>2647</v>
      </c>
      <c r="AC106" s="2">
        <v>0</v>
      </c>
      <c r="AD106" s="13">
        <v>4</v>
      </c>
      <c r="AE106" s="3"/>
      <c r="AF106" s="303"/>
      <c r="AG106" s="310" t="s">
        <v>81</v>
      </c>
      <c r="AH106" s="310">
        <v>0</v>
      </c>
      <c r="AI106" s="310">
        <v>0</v>
      </c>
      <c r="AJ106" s="310">
        <v>0</v>
      </c>
      <c r="AK106" s="310">
        <v>0</v>
      </c>
      <c r="AL106" s="240"/>
      <c r="AM106" s="23"/>
      <c r="AN106" s="23"/>
      <c r="AO106" s="2"/>
      <c r="AP106" s="2"/>
      <c r="AQ106" s="2"/>
    </row>
    <row r="107" spans="1:43" ht="12.75">
      <c r="A107" s="23"/>
      <c r="C107" s="23"/>
      <c r="J107" s="19"/>
      <c r="K107" s="23"/>
      <c r="L107" s="309" t="s">
        <v>185</v>
      </c>
      <c r="M107" s="310">
        <v>0</v>
      </c>
      <c r="N107" s="310">
        <v>0</v>
      </c>
      <c r="O107" s="310">
        <v>0</v>
      </c>
      <c r="P107" s="303">
        <v>0</v>
      </c>
      <c r="Q107" s="303"/>
      <c r="R107" s="309"/>
      <c r="S107" s="309" t="s">
        <v>185</v>
      </c>
      <c r="T107" s="310">
        <v>0</v>
      </c>
      <c r="U107" s="310">
        <v>0</v>
      </c>
      <c r="V107" s="310">
        <v>0</v>
      </c>
      <c r="W107" s="303">
        <v>0</v>
      </c>
      <c r="Y107" s="23"/>
      <c r="Z107" s="23" t="s">
        <v>69</v>
      </c>
      <c r="AA107" s="2" t="s">
        <v>667</v>
      </c>
      <c r="AB107" s="2">
        <v>2592</v>
      </c>
      <c r="AC107" s="2">
        <v>0</v>
      </c>
      <c r="AD107" s="13">
        <v>2</v>
      </c>
      <c r="AE107" s="3"/>
      <c r="AF107" s="303"/>
      <c r="AG107" s="309" t="s">
        <v>94</v>
      </c>
      <c r="AH107" s="310">
        <v>0</v>
      </c>
      <c r="AI107" s="310">
        <v>0</v>
      </c>
      <c r="AJ107" s="310">
        <v>0</v>
      </c>
      <c r="AK107" s="303">
        <v>0</v>
      </c>
      <c r="AL107" s="240"/>
      <c r="AM107" s="23"/>
      <c r="AN107" s="23"/>
      <c r="AO107" s="2"/>
      <c r="AP107" s="2"/>
      <c r="AQ107" s="2"/>
    </row>
    <row r="108" spans="1:43" ht="12.75">
      <c r="A108" s="23"/>
      <c r="C108" s="24"/>
      <c r="J108" s="19"/>
      <c r="K108" s="23"/>
      <c r="L108" s="309" t="s">
        <v>186</v>
      </c>
      <c r="M108" s="310">
        <v>0</v>
      </c>
      <c r="N108" s="310">
        <v>0</v>
      </c>
      <c r="O108" s="310">
        <v>0</v>
      </c>
      <c r="P108" s="303">
        <v>0</v>
      </c>
      <c r="Q108" s="303"/>
      <c r="R108" s="309"/>
      <c r="S108" s="309" t="s">
        <v>186</v>
      </c>
      <c r="T108" s="310">
        <v>0</v>
      </c>
      <c r="U108" s="310">
        <v>0</v>
      </c>
      <c r="V108" s="310">
        <v>0</v>
      </c>
      <c r="W108" s="303">
        <v>0</v>
      </c>
      <c r="Y108" s="23"/>
      <c r="Z108" s="23" t="s">
        <v>79</v>
      </c>
      <c r="AA108" s="2" t="s">
        <v>679</v>
      </c>
      <c r="AB108" s="2">
        <v>2528</v>
      </c>
      <c r="AC108" s="2">
        <v>0</v>
      </c>
      <c r="AD108" s="13">
        <v>4</v>
      </c>
      <c r="AE108" s="3"/>
      <c r="AF108" s="303"/>
      <c r="AG108" s="309" t="s">
        <v>82</v>
      </c>
      <c r="AH108" s="310">
        <v>0</v>
      </c>
      <c r="AI108" s="310">
        <v>0</v>
      </c>
      <c r="AJ108" s="310">
        <v>0</v>
      </c>
      <c r="AK108" s="303">
        <v>0</v>
      </c>
      <c r="AL108" s="240"/>
      <c r="AM108" s="23"/>
      <c r="AN108" s="23"/>
      <c r="AO108" s="2"/>
      <c r="AP108" s="2"/>
      <c r="AQ108" s="2"/>
    </row>
    <row r="109" spans="1:43" ht="12.75">
      <c r="A109" s="23"/>
      <c r="C109" s="22"/>
      <c r="J109" s="19"/>
      <c r="K109" s="23"/>
      <c r="L109" s="309" t="s">
        <v>187</v>
      </c>
      <c r="M109" s="310">
        <v>0</v>
      </c>
      <c r="N109" s="310">
        <v>0</v>
      </c>
      <c r="O109" s="310">
        <v>0</v>
      </c>
      <c r="P109" s="303">
        <v>0</v>
      </c>
      <c r="Q109" s="303"/>
      <c r="R109" s="309"/>
      <c r="S109" s="309" t="s">
        <v>187</v>
      </c>
      <c r="T109" s="310">
        <v>0</v>
      </c>
      <c r="U109" s="310">
        <v>0</v>
      </c>
      <c r="V109" s="310">
        <v>0</v>
      </c>
      <c r="W109" s="303">
        <v>0</v>
      </c>
      <c r="Y109" s="23"/>
      <c r="Z109" s="23" t="s">
        <v>81</v>
      </c>
      <c r="AA109" s="2" t="s">
        <v>688</v>
      </c>
      <c r="AB109" s="2">
        <v>2422</v>
      </c>
      <c r="AC109" s="2">
        <v>0</v>
      </c>
      <c r="AD109" s="13">
        <v>1</v>
      </c>
      <c r="AF109" s="303"/>
      <c r="AG109" s="309" t="s">
        <v>120</v>
      </c>
      <c r="AH109" s="310">
        <v>0</v>
      </c>
      <c r="AI109" s="310">
        <v>0</v>
      </c>
      <c r="AJ109" s="310">
        <v>0</v>
      </c>
      <c r="AK109" s="303">
        <v>0</v>
      </c>
      <c r="AL109" s="240"/>
      <c r="AM109" s="23"/>
      <c r="AN109" s="23"/>
      <c r="AO109" s="2"/>
      <c r="AP109" s="2"/>
      <c r="AQ109" s="2"/>
    </row>
    <row r="110" spans="1:43" ht="12.75">
      <c r="A110" s="23"/>
      <c r="C110" s="23"/>
      <c r="J110" s="19"/>
      <c r="K110" s="23"/>
      <c r="L110" s="309" t="s">
        <v>188</v>
      </c>
      <c r="M110" s="310">
        <v>0</v>
      </c>
      <c r="N110" s="310">
        <v>0</v>
      </c>
      <c r="O110" s="310">
        <v>0</v>
      </c>
      <c r="P110" s="303">
        <v>0</v>
      </c>
      <c r="Q110" s="303"/>
      <c r="R110" s="309"/>
      <c r="S110" s="309" t="s">
        <v>188</v>
      </c>
      <c r="T110" s="310">
        <v>0</v>
      </c>
      <c r="U110" s="310">
        <v>0</v>
      </c>
      <c r="V110" s="310">
        <v>0</v>
      </c>
      <c r="W110" s="303">
        <v>0</v>
      </c>
      <c r="Y110" s="23"/>
      <c r="Z110" s="23" t="s">
        <v>77</v>
      </c>
      <c r="AA110" s="2" t="s">
        <v>673</v>
      </c>
      <c r="AB110" s="2">
        <v>2401</v>
      </c>
      <c r="AC110" s="2">
        <v>0</v>
      </c>
      <c r="AD110" s="13">
        <v>2</v>
      </c>
      <c r="AF110" s="303"/>
      <c r="AG110" s="309" t="s">
        <v>80</v>
      </c>
      <c r="AH110" s="310">
        <v>0</v>
      </c>
      <c r="AI110" s="310">
        <v>0</v>
      </c>
      <c r="AJ110" s="310">
        <v>0</v>
      </c>
      <c r="AK110" s="303">
        <v>0</v>
      </c>
      <c r="AL110" s="240"/>
      <c r="AM110" s="23"/>
      <c r="AN110" s="23"/>
      <c r="AO110" s="2"/>
      <c r="AP110" s="2"/>
      <c r="AQ110" s="2"/>
    </row>
    <row r="111" spans="1:43" ht="12.75">
      <c r="A111" s="23"/>
      <c r="C111" s="19"/>
      <c r="J111" s="19"/>
      <c r="K111" s="23"/>
      <c r="L111" s="309" t="s">
        <v>189</v>
      </c>
      <c r="M111" s="311">
        <v>0</v>
      </c>
      <c r="N111" s="311">
        <v>0</v>
      </c>
      <c r="O111" s="311">
        <v>0</v>
      </c>
      <c r="P111" s="311">
        <v>0</v>
      </c>
      <c r="Q111" s="303"/>
      <c r="R111" s="309"/>
      <c r="S111" s="309" t="s">
        <v>189</v>
      </c>
      <c r="T111" s="310">
        <v>0</v>
      </c>
      <c r="U111" s="310">
        <v>0</v>
      </c>
      <c r="V111" s="310">
        <v>0</v>
      </c>
      <c r="W111" s="303">
        <v>0</v>
      </c>
      <c r="Y111" s="23"/>
      <c r="Z111" s="3" t="s">
        <v>86</v>
      </c>
      <c r="AA111" s="3" t="s">
        <v>704</v>
      </c>
      <c r="AB111" s="3">
        <v>2373</v>
      </c>
      <c r="AC111" s="3">
        <v>0</v>
      </c>
      <c r="AD111" s="3">
        <v>1</v>
      </c>
      <c r="AF111" s="303"/>
      <c r="AG111" s="309" t="s">
        <v>142</v>
      </c>
      <c r="AH111" s="310">
        <v>0</v>
      </c>
      <c r="AI111" s="310">
        <v>0</v>
      </c>
      <c r="AJ111" s="310">
        <v>0</v>
      </c>
      <c r="AK111" s="303">
        <v>0</v>
      </c>
      <c r="AL111" s="240"/>
      <c r="AM111" s="23"/>
      <c r="AN111" s="23"/>
      <c r="AO111" s="2"/>
      <c r="AP111" s="2"/>
      <c r="AQ111" s="2"/>
    </row>
    <row r="112" spans="1:43" ht="12.75">
      <c r="A112" s="23"/>
      <c r="C112" s="24"/>
      <c r="J112" s="19"/>
      <c r="K112" s="23"/>
      <c r="L112" s="309" t="s">
        <v>190</v>
      </c>
      <c r="M112" s="310">
        <v>0</v>
      </c>
      <c r="N112" s="310">
        <v>0</v>
      </c>
      <c r="O112" s="310">
        <v>0</v>
      </c>
      <c r="P112" s="303">
        <v>0</v>
      </c>
      <c r="Q112" s="303"/>
      <c r="R112" s="309"/>
      <c r="S112" s="309" t="s">
        <v>190</v>
      </c>
      <c r="T112" s="310">
        <v>0</v>
      </c>
      <c r="U112" s="310">
        <v>0</v>
      </c>
      <c r="V112" s="310">
        <v>0</v>
      </c>
      <c r="W112" s="303">
        <v>0</v>
      </c>
      <c r="Y112" s="23"/>
      <c r="Z112" s="23" t="s">
        <v>80</v>
      </c>
      <c r="AA112" s="2" t="s">
        <v>684</v>
      </c>
      <c r="AB112" s="2">
        <v>2265</v>
      </c>
      <c r="AC112" s="2">
        <v>0</v>
      </c>
      <c r="AD112" s="13">
        <v>1</v>
      </c>
      <c r="AF112" s="303"/>
      <c r="AG112" s="309" t="s">
        <v>103</v>
      </c>
      <c r="AH112" s="310">
        <v>0</v>
      </c>
      <c r="AI112" s="310">
        <v>0</v>
      </c>
      <c r="AJ112" s="310">
        <v>0</v>
      </c>
      <c r="AK112" s="303">
        <v>0</v>
      </c>
      <c r="AL112" s="240"/>
      <c r="AM112" s="23"/>
      <c r="AN112" s="23"/>
      <c r="AO112" s="2"/>
      <c r="AP112" s="2"/>
      <c r="AQ112" s="2"/>
    </row>
    <row r="113" spans="1:43" ht="12.75">
      <c r="A113" s="23"/>
      <c r="C113" s="23"/>
      <c r="J113" s="19"/>
      <c r="K113" s="23"/>
      <c r="L113" s="309" t="s">
        <v>191</v>
      </c>
      <c r="M113" s="310">
        <v>0</v>
      </c>
      <c r="N113" s="310">
        <v>0</v>
      </c>
      <c r="O113" s="310">
        <v>0</v>
      </c>
      <c r="P113" s="303">
        <v>0</v>
      </c>
      <c r="Q113" s="303"/>
      <c r="R113" s="309"/>
      <c r="S113" s="309" t="s">
        <v>191</v>
      </c>
      <c r="T113" s="310">
        <v>0</v>
      </c>
      <c r="U113" s="310">
        <v>0</v>
      </c>
      <c r="V113" s="310">
        <v>0</v>
      </c>
      <c r="W113" s="303">
        <v>0</v>
      </c>
      <c r="Y113" s="23"/>
      <c r="Z113" s="3" t="s">
        <v>84</v>
      </c>
      <c r="AA113" s="3" t="s">
        <v>692</v>
      </c>
      <c r="AB113" s="3">
        <v>841</v>
      </c>
      <c r="AC113" s="3">
        <v>0</v>
      </c>
      <c r="AD113" s="3">
        <v>0</v>
      </c>
      <c r="AF113" s="303"/>
      <c r="AG113" s="309" t="s">
        <v>95</v>
      </c>
      <c r="AH113" s="310">
        <v>0</v>
      </c>
      <c r="AI113" s="310">
        <v>0</v>
      </c>
      <c r="AJ113" s="310">
        <v>0</v>
      </c>
      <c r="AK113" s="303">
        <v>0</v>
      </c>
      <c r="AL113" s="240"/>
      <c r="AM113" s="23"/>
      <c r="AN113" s="23"/>
      <c r="AO113" s="2"/>
      <c r="AP113" s="2"/>
      <c r="AQ113" s="2"/>
    </row>
    <row r="114" spans="3:43" ht="12.75">
      <c r="C114" s="23"/>
      <c r="J114" s="19"/>
      <c r="K114" s="23"/>
      <c r="L114" s="309" t="s">
        <v>192</v>
      </c>
      <c r="M114" s="310">
        <v>0</v>
      </c>
      <c r="N114" s="310">
        <v>0</v>
      </c>
      <c r="O114" s="310">
        <v>0</v>
      </c>
      <c r="P114" s="303">
        <v>0</v>
      </c>
      <c r="Q114" s="303"/>
      <c r="R114" s="309"/>
      <c r="S114" s="309" t="s">
        <v>192</v>
      </c>
      <c r="T114" s="310">
        <v>0</v>
      </c>
      <c r="U114" s="310">
        <v>0</v>
      </c>
      <c r="V114" s="310">
        <v>0</v>
      </c>
      <c r="W114" s="303">
        <v>0</v>
      </c>
      <c r="Y114" s="23"/>
      <c r="Z114" s="23" t="s">
        <v>78</v>
      </c>
      <c r="AA114" s="2" t="s">
        <v>673</v>
      </c>
      <c r="AB114" s="2">
        <v>825</v>
      </c>
      <c r="AC114" s="2">
        <v>0</v>
      </c>
      <c r="AD114" s="13">
        <v>0</v>
      </c>
      <c r="AF114" s="303"/>
      <c r="AG114" s="309" t="s">
        <v>114</v>
      </c>
      <c r="AH114" s="310">
        <v>0</v>
      </c>
      <c r="AI114" s="310">
        <v>0</v>
      </c>
      <c r="AJ114" s="310">
        <v>0</v>
      </c>
      <c r="AK114" s="303">
        <v>0</v>
      </c>
      <c r="AL114" s="240"/>
      <c r="AM114" s="23"/>
      <c r="AN114" s="23"/>
      <c r="AO114" s="2"/>
      <c r="AP114" s="2"/>
      <c r="AQ114" s="2"/>
    </row>
    <row r="115" spans="3:43" ht="12.75">
      <c r="C115" s="24"/>
      <c r="J115" s="19"/>
      <c r="K115" s="23"/>
      <c r="L115" s="309" t="s">
        <v>193</v>
      </c>
      <c r="M115" s="310">
        <v>0</v>
      </c>
      <c r="N115" s="310">
        <v>0</v>
      </c>
      <c r="O115" s="310">
        <v>0</v>
      </c>
      <c r="P115" s="303">
        <v>0</v>
      </c>
      <c r="Q115" s="303"/>
      <c r="R115" s="309"/>
      <c r="S115" s="309" t="s">
        <v>193</v>
      </c>
      <c r="T115" s="310">
        <v>0</v>
      </c>
      <c r="U115" s="310">
        <v>0</v>
      </c>
      <c r="V115" s="310">
        <v>0</v>
      </c>
      <c r="W115" s="303">
        <v>0</v>
      </c>
      <c r="Y115" s="23"/>
      <c r="Z115" s="23" t="s">
        <v>83</v>
      </c>
      <c r="AA115" s="2" t="s">
        <v>692</v>
      </c>
      <c r="AB115" s="2">
        <v>796</v>
      </c>
      <c r="AC115" s="2">
        <v>0</v>
      </c>
      <c r="AD115" s="13">
        <v>0</v>
      </c>
      <c r="AE115" s="3"/>
      <c r="AF115" s="303"/>
      <c r="AG115" s="309" t="s">
        <v>109</v>
      </c>
      <c r="AH115" s="310">
        <v>0</v>
      </c>
      <c r="AI115" s="310">
        <v>0</v>
      </c>
      <c r="AJ115" s="310">
        <v>0</v>
      </c>
      <c r="AK115" s="303">
        <v>0</v>
      </c>
      <c r="AL115" s="240"/>
      <c r="AM115" s="23"/>
      <c r="AN115" s="23"/>
      <c r="AO115" s="2"/>
      <c r="AP115" s="2"/>
      <c r="AQ115" s="2"/>
    </row>
    <row r="116" spans="3:43" ht="12.75">
      <c r="C116" s="24"/>
      <c r="J116" s="19"/>
      <c r="K116" s="23"/>
      <c r="L116" s="309" t="s">
        <v>194</v>
      </c>
      <c r="M116" s="310">
        <v>0</v>
      </c>
      <c r="N116" s="310">
        <v>0</v>
      </c>
      <c r="O116" s="310">
        <v>0</v>
      </c>
      <c r="P116" s="303">
        <v>0</v>
      </c>
      <c r="Q116" s="303"/>
      <c r="R116" s="309"/>
      <c r="S116" s="309" t="s">
        <v>194</v>
      </c>
      <c r="T116" s="310">
        <v>0</v>
      </c>
      <c r="U116" s="310">
        <v>0</v>
      </c>
      <c r="V116" s="310">
        <v>0</v>
      </c>
      <c r="W116" s="303">
        <v>0</v>
      </c>
      <c r="Y116" s="23"/>
      <c r="Z116" s="3" t="s">
        <v>76</v>
      </c>
      <c r="AA116" s="3" t="s">
        <v>667</v>
      </c>
      <c r="AB116" s="3">
        <v>764</v>
      </c>
      <c r="AC116" s="3">
        <v>0</v>
      </c>
      <c r="AD116" s="3">
        <v>0</v>
      </c>
      <c r="AF116" s="303"/>
      <c r="AG116" s="310" t="s">
        <v>78</v>
      </c>
      <c r="AH116" s="310">
        <v>0</v>
      </c>
      <c r="AI116" s="310">
        <v>0</v>
      </c>
      <c r="AJ116" s="310">
        <v>0</v>
      </c>
      <c r="AK116" s="310">
        <v>0</v>
      </c>
      <c r="AL116" s="240"/>
      <c r="AM116" s="23"/>
      <c r="AN116" s="23"/>
      <c r="AO116" s="2"/>
      <c r="AP116" s="2"/>
      <c r="AQ116" s="2"/>
    </row>
    <row r="117" spans="3:43" ht="12.75">
      <c r="C117" s="23"/>
      <c r="J117" s="19"/>
      <c r="K117" s="23"/>
      <c r="L117" s="309" t="s">
        <v>195</v>
      </c>
      <c r="M117" s="310">
        <v>0</v>
      </c>
      <c r="N117" s="310">
        <v>0</v>
      </c>
      <c r="O117" s="310">
        <v>0</v>
      </c>
      <c r="P117" s="303">
        <v>0</v>
      </c>
      <c r="Q117" s="303"/>
      <c r="R117" s="309"/>
      <c r="S117" s="309" t="s">
        <v>195</v>
      </c>
      <c r="T117" s="310">
        <v>0</v>
      </c>
      <c r="U117" s="310">
        <v>0</v>
      </c>
      <c r="V117" s="310">
        <v>0</v>
      </c>
      <c r="W117" s="303">
        <v>0</v>
      </c>
      <c r="Y117" s="23"/>
      <c r="Z117" s="3" t="s">
        <v>87</v>
      </c>
      <c r="AA117" s="3">
        <v>0</v>
      </c>
      <c r="AB117" s="3">
        <v>0</v>
      </c>
      <c r="AC117" s="3">
        <v>0</v>
      </c>
      <c r="AD117" s="3">
        <v>0</v>
      </c>
      <c r="AF117" s="303"/>
      <c r="AG117" s="310" t="s">
        <v>107</v>
      </c>
      <c r="AH117" s="310">
        <v>0</v>
      </c>
      <c r="AI117" s="310">
        <v>0</v>
      </c>
      <c r="AJ117" s="310">
        <v>0</v>
      </c>
      <c r="AK117" s="310">
        <v>0</v>
      </c>
      <c r="AL117" s="240"/>
      <c r="AM117" s="23"/>
      <c r="AN117" s="23"/>
      <c r="AO117" s="2"/>
      <c r="AP117" s="2"/>
      <c r="AQ117" s="2"/>
    </row>
    <row r="118" spans="3:43" ht="12.75">
      <c r="C118" s="23"/>
      <c r="J118" s="19"/>
      <c r="K118" s="23"/>
      <c r="L118" s="309" t="s">
        <v>196</v>
      </c>
      <c r="M118" s="310">
        <v>0</v>
      </c>
      <c r="N118" s="310">
        <v>0</v>
      </c>
      <c r="O118" s="310">
        <v>0</v>
      </c>
      <c r="P118" s="303">
        <v>0</v>
      </c>
      <c r="Q118" s="303"/>
      <c r="R118" s="309"/>
      <c r="S118" s="309" t="s">
        <v>196</v>
      </c>
      <c r="T118" s="310">
        <v>0</v>
      </c>
      <c r="U118" s="310">
        <v>0</v>
      </c>
      <c r="V118" s="310">
        <v>0</v>
      </c>
      <c r="W118" s="303">
        <v>0</v>
      </c>
      <c r="Y118" s="23"/>
      <c r="Z118" s="23" t="s">
        <v>88</v>
      </c>
      <c r="AA118" s="2">
        <v>0</v>
      </c>
      <c r="AB118" s="2">
        <v>0</v>
      </c>
      <c r="AC118" s="2">
        <v>0</v>
      </c>
      <c r="AD118" s="13">
        <v>0</v>
      </c>
      <c r="AE118" s="3"/>
      <c r="AF118" s="303"/>
      <c r="AG118" s="311" t="s">
        <v>128</v>
      </c>
      <c r="AH118" s="311">
        <v>0</v>
      </c>
      <c r="AI118" s="311">
        <v>0</v>
      </c>
      <c r="AJ118" s="311">
        <v>0</v>
      </c>
      <c r="AK118" s="311">
        <v>0</v>
      </c>
      <c r="AL118" s="240"/>
      <c r="AM118" s="23"/>
      <c r="AN118" s="23"/>
      <c r="AO118" s="2"/>
      <c r="AP118" s="2"/>
      <c r="AQ118" s="2"/>
    </row>
    <row r="119" spans="3:43" ht="12.75">
      <c r="C119" s="23"/>
      <c r="J119" s="19"/>
      <c r="K119" s="23"/>
      <c r="L119" s="309" t="s">
        <v>197</v>
      </c>
      <c r="M119" s="310">
        <v>0</v>
      </c>
      <c r="N119" s="310">
        <v>0</v>
      </c>
      <c r="O119" s="310">
        <v>0</v>
      </c>
      <c r="P119" s="303">
        <v>0</v>
      </c>
      <c r="Q119" s="303"/>
      <c r="R119" s="309"/>
      <c r="S119" s="309" t="s">
        <v>197</v>
      </c>
      <c r="T119" s="310">
        <v>0</v>
      </c>
      <c r="U119" s="310">
        <v>0</v>
      </c>
      <c r="V119" s="310">
        <v>0</v>
      </c>
      <c r="W119" s="303">
        <v>0</v>
      </c>
      <c r="Y119" s="23"/>
      <c r="Z119" s="23" t="s">
        <v>89</v>
      </c>
      <c r="AA119" s="2">
        <v>0</v>
      </c>
      <c r="AB119" s="2">
        <v>0</v>
      </c>
      <c r="AC119" s="2">
        <v>0</v>
      </c>
      <c r="AD119" s="13">
        <v>0</v>
      </c>
      <c r="AF119" s="303"/>
      <c r="AG119" s="309" t="s">
        <v>96</v>
      </c>
      <c r="AH119" s="310">
        <v>0</v>
      </c>
      <c r="AI119" s="310">
        <v>0</v>
      </c>
      <c r="AJ119" s="310">
        <v>0</v>
      </c>
      <c r="AK119" s="303">
        <v>0</v>
      </c>
      <c r="AL119" s="240"/>
      <c r="AM119" s="23"/>
      <c r="AN119" s="23"/>
      <c r="AO119" s="2"/>
      <c r="AP119" s="2"/>
      <c r="AQ119" s="2"/>
    </row>
    <row r="120" spans="3:43" ht="12.75">
      <c r="C120" s="23"/>
      <c r="J120" s="19"/>
      <c r="K120" s="23"/>
      <c r="L120" s="309" t="s">
        <v>198</v>
      </c>
      <c r="M120" s="310">
        <v>0</v>
      </c>
      <c r="N120" s="310">
        <v>0</v>
      </c>
      <c r="O120" s="310">
        <v>0</v>
      </c>
      <c r="P120" s="303">
        <v>0</v>
      </c>
      <c r="Q120" s="303"/>
      <c r="R120" s="309"/>
      <c r="S120" s="309" t="s">
        <v>198</v>
      </c>
      <c r="T120" s="310">
        <v>0</v>
      </c>
      <c r="U120" s="310">
        <v>0</v>
      </c>
      <c r="V120" s="310">
        <v>0</v>
      </c>
      <c r="W120" s="303">
        <v>0</v>
      </c>
      <c r="Y120" s="23"/>
      <c r="Z120" s="23" t="s">
        <v>90</v>
      </c>
      <c r="AA120" s="2">
        <v>0</v>
      </c>
      <c r="AB120" s="2">
        <v>0</v>
      </c>
      <c r="AC120" s="2">
        <v>0</v>
      </c>
      <c r="AD120" s="13">
        <v>0</v>
      </c>
      <c r="AF120" s="303"/>
      <c r="AG120" s="309" t="s">
        <v>127</v>
      </c>
      <c r="AH120" s="310">
        <v>0</v>
      </c>
      <c r="AI120" s="310">
        <v>0</v>
      </c>
      <c r="AJ120" s="310">
        <v>0</v>
      </c>
      <c r="AK120" s="303">
        <v>0</v>
      </c>
      <c r="AL120" s="240"/>
      <c r="AM120" s="23"/>
      <c r="AN120" s="23"/>
      <c r="AO120" s="2"/>
      <c r="AP120" s="2"/>
      <c r="AQ120" s="2"/>
    </row>
    <row r="121" spans="3:43" ht="12.75">
      <c r="C121" s="23"/>
      <c r="J121" s="19"/>
      <c r="K121" s="23"/>
      <c r="L121" s="309" t="s">
        <v>199</v>
      </c>
      <c r="M121" s="310">
        <v>0</v>
      </c>
      <c r="N121" s="310">
        <v>0</v>
      </c>
      <c r="O121" s="310">
        <v>0</v>
      </c>
      <c r="P121" s="303">
        <v>0</v>
      </c>
      <c r="Q121" s="303"/>
      <c r="R121" s="309"/>
      <c r="S121" s="309" t="s">
        <v>199</v>
      </c>
      <c r="T121" s="310">
        <v>0</v>
      </c>
      <c r="U121" s="310">
        <v>0</v>
      </c>
      <c r="V121" s="310">
        <v>0</v>
      </c>
      <c r="W121" s="303">
        <v>0</v>
      </c>
      <c r="Y121" s="23"/>
      <c r="Z121" s="23" t="s">
        <v>91</v>
      </c>
      <c r="AA121" s="2">
        <v>0</v>
      </c>
      <c r="AB121" s="2">
        <v>0</v>
      </c>
      <c r="AC121" s="2">
        <v>0</v>
      </c>
      <c r="AD121" s="13">
        <v>0</v>
      </c>
      <c r="AF121" s="303"/>
      <c r="AG121" s="309" t="s">
        <v>132</v>
      </c>
      <c r="AH121" s="310">
        <v>0</v>
      </c>
      <c r="AI121" s="310">
        <v>0</v>
      </c>
      <c r="AJ121" s="310">
        <v>0</v>
      </c>
      <c r="AK121" s="303">
        <v>0</v>
      </c>
      <c r="AL121" s="240"/>
      <c r="AM121" s="23"/>
      <c r="AN121" s="23"/>
      <c r="AO121" s="2"/>
      <c r="AP121" s="2"/>
      <c r="AQ121" s="2"/>
    </row>
    <row r="122" spans="3:43" ht="12.75">
      <c r="C122" s="21"/>
      <c r="J122" s="19"/>
      <c r="K122" s="23"/>
      <c r="L122" s="311" t="s">
        <v>200</v>
      </c>
      <c r="M122" s="311">
        <v>0</v>
      </c>
      <c r="N122" s="311">
        <v>0</v>
      </c>
      <c r="O122" s="311">
        <v>0</v>
      </c>
      <c r="P122" s="311">
        <v>0</v>
      </c>
      <c r="Q122" s="303"/>
      <c r="R122" s="309"/>
      <c r="S122" s="311" t="s">
        <v>200</v>
      </c>
      <c r="T122" s="311">
        <v>0</v>
      </c>
      <c r="U122" s="311">
        <v>0</v>
      </c>
      <c r="V122" s="311">
        <v>0</v>
      </c>
      <c r="W122" s="311">
        <v>0</v>
      </c>
      <c r="Y122" s="23"/>
      <c r="Z122" s="3" t="s">
        <v>92</v>
      </c>
      <c r="AA122" s="3">
        <v>0</v>
      </c>
      <c r="AB122" s="3">
        <v>0</v>
      </c>
      <c r="AC122" s="3">
        <v>0</v>
      </c>
      <c r="AD122" s="3">
        <v>0</v>
      </c>
      <c r="AF122" s="303"/>
      <c r="AG122" s="309" t="s">
        <v>108</v>
      </c>
      <c r="AH122" s="310">
        <v>0</v>
      </c>
      <c r="AI122" s="310">
        <v>0</v>
      </c>
      <c r="AJ122" s="310">
        <v>0</v>
      </c>
      <c r="AK122" s="303">
        <v>0</v>
      </c>
      <c r="AL122" s="240"/>
      <c r="AM122" s="23"/>
      <c r="AN122" s="23"/>
      <c r="AO122" s="2"/>
      <c r="AP122" s="2"/>
      <c r="AQ122" s="2"/>
    </row>
    <row r="123" spans="3:43" ht="12.75">
      <c r="C123" s="23"/>
      <c r="J123" s="19"/>
      <c r="K123" s="23"/>
      <c r="L123" s="311" t="s">
        <v>201</v>
      </c>
      <c r="M123" s="311">
        <v>0</v>
      </c>
      <c r="N123" s="311">
        <v>0</v>
      </c>
      <c r="O123" s="311">
        <v>0</v>
      </c>
      <c r="P123" s="311">
        <v>0</v>
      </c>
      <c r="Q123" s="303"/>
      <c r="R123" s="309"/>
      <c r="S123" s="309" t="s">
        <v>201</v>
      </c>
      <c r="T123" s="310">
        <v>0</v>
      </c>
      <c r="U123" s="310">
        <v>0</v>
      </c>
      <c r="V123" s="310">
        <v>0</v>
      </c>
      <c r="W123" s="303">
        <v>0</v>
      </c>
      <c r="Y123" s="23"/>
      <c r="Z123" s="23" t="s">
        <v>93</v>
      </c>
      <c r="AA123" s="2">
        <v>0</v>
      </c>
      <c r="AB123" s="2">
        <v>0</v>
      </c>
      <c r="AC123" s="2">
        <v>0</v>
      </c>
      <c r="AD123" s="13">
        <v>0</v>
      </c>
      <c r="AF123" s="303"/>
      <c r="AG123" s="309" t="s">
        <v>137</v>
      </c>
      <c r="AH123" s="310">
        <v>0</v>
      </c>
      <c r="AI123" s="310">
        <v>0</v>
      </c>
      <c r="AJ123" s="310">
        <v>0</v>
      </c>
      <c r="AK123" s="303">
        <v>0</v>
      </c>
      <c r="AL123" s="240"/>
      <c r="AM123" s="23"/>
      <c r="AN123" s="23"/>
      <c r="AO123" s="2"/>
      <c r="AP123" s="2"/>
      <c r="AQ123" s="2"/>
    </row>
    <row r="124" spans="3:43" ht="12.75">
      <c r="C124" s="24"/>
      <c r="J124" s="19"/>
      <c r="K124" s="23"/>
      <c r="L124" s="309" t="s">
        <v>202</v>
      </c>
      <c r="M124" s="310">
        <v>0</v>
      </c>
      <c r="N124" s="310">
        <v>0</v>
      </c>
      <c r="O124" s="310">
        <v>0</v>
      </c>
      <c r="P124" s="303">
        <v>0</v>
      </c>
      <c r="Q124" s="303"/>
      <c r="R124" s="309"/>
      <c r="S124" s="309" t="s">
        <v>202</v>
      </c>
      <c r="T124" s="310">
        <v>0</v>
      </c>
      <c r="U124" s="310">
        <v>0</v>
      </c>
      <c r="V124" s="310">
        <v>0</v>
      </c>
      <c r="W124" s="303">
        <v>0</v>
      </c>
      <c r="Y124" s="23"/>
      <c r="Z124" s="3" t="s">
        <v>94</v>
      </c>
      <c r="AA124" s="3">
        <v>0</v>
      </c>
      <c r="AB124" s="3">
        <v>0</v>
      </c>
      <c r="AC124" s="3">
        <v>0</v>
      </c>
      <c r="AD124" s="3">
        <v>0</v>
      </c>
      <c r="AE124" s="3"/>
      <c r="AF124" s="303"/>
      <c r="AG124" s="311" t="s">
        <v>69</v>
      </c>
      <c r="AH124" s="311">
        <v>0</v>
      </c>
      <c r="AI124" s="311">
        <v>0</v>
      </c>
      <c r="AJ124" s="311">
        <v>0</v>
      </c>
      <c r="AK124" s="311">
        <v>0</v>
      </c>
      <c r="AL124" s="240"/>
      <c r="AM124" s="23"/>
      <c r="AN124" s="23"/>
      <c r="AO124" s="2"/>
      <c r="AP124" s="2"/>
      <c r="AQ124" s="2"/>
    </row>
    <row r="125" spans="3:43" ht="12.75">
      <c r="C125" s="23"/>
      <c r="J125" s="19"/>
      <c r="K125" s="23"/>
      <c r="L125" s="309" t="s">
        <v>203</v>
      </c>
      <c r="M125" s="310">
        <v>0</v>
      </c>
      <c r="N125" s="310">
        <v>0</v>
      </c>
      <c r="O125" s="310">
        <v>0</v>
      </c>
      <c r="P125" s="303">
        <v>0</v>
      </c>
      <c r="Q125" s="303"/>
      <c r="R125" s="309"/>
      <c r="S125" s="309" t="s">
        <v>203</v>
      </c>
      <c r="T125" s="310">
        <v>0</v>
      </c>
      <c r="U125" s="310">
        <v>0</v>
      </c>
      <c r="V125" s="310">
        <v>0</v>
      </c>
      <c r="W125" s="303">
        <v>0</v>
      </c>
      <c r="Y125" s="23"/>
      <c r="Z125" s="23" t="s">
        <v>95</v>
      </c>
      <c r="AA125" s="2">
        <v>0</v>
      </c>
      <c r="AB125" s="2">
        <v>0</v>
      </c>
      <c r="AC125" s="2">
        <v>0</v>
      </c>
      <c r="AD125" s="13">
        <v>0</v>
      </c>
      <c r="AF125" s="303"/>
      <c r="AG125" s="309" t="s">
        <v>124</v>
      </c>
      <c r="AH125" s="310">
        <v>0</v>
      </c>
      <c r="AI125" s="310">
        <v>0</v>
      </c>
      <c r="AJ125" s="310">
        <v>0</v>
      </c>
      <c r="AK125" s="303">
        <v>0</v>
      </c>
      <c r="AL125" s="240"/>
      <c r="AM125" s="23"/>
      <c r="AN125" s="23"/>
      <c r="AO125" s="2"/>
      <c r="AP125" s="2"/>
      <c r="AQ125" s="2"/>
    </row>
    <row r="126" spans="3:43" ht="12.75">
      <c r="C126" s="22"/>
      <c r="J126" s="19"/>
      <c r="K126" s="23"/>
      <c r="L126" s="309" t="s">
        <v>204</v>
      </c>
      <c r="M126" s="311">
        <v>0</v>
      </c>
      <c r="N126" s="311">
        <v>0</v>
      </c>
      <c r="O126" s="311">
        <v>0</v>
      </c>
      <c r="P126" s="311">
        <v>0</v>
      </c>
      <c r="Q126" s="303"/>
      <c r="R126" s="309"/>
      <c r="S126" s="309" t="s">
        <v>204</v>
      </c>
      <c r="T126" s="310">
        <v>0</v>
      </c>
      <c r="U126" s="310">
        <v>0</v>
      </c>
      <c r="V126" s="310">
        <v>0</v>
      </c>
      <c r="W126" s="303">
        <v>0</v>
      </c>
      <c r="Y126" s="23"/>
      <c r="Z126" s="23" t="s">
        <v>96</v>
      </c>
      <c r="AA126" s="2">
        <v>0</v>
      </c>
      <c r="AB126" s="2">
        <v>0</v>
      </c>
      <c r="AC126" s="2">
        <v>0</v>
      </c>
      <c r="AD126" s="13">
        <v>0</v>
      </c>
      <c r="AF126" s="303"/>
      <c r="AG126" s="309" t="s">
        <v>149</v>
      </c>
      <c r="AH126" s="310">
        <v>0</v>
      </c>
      <c r="AI126" s="310">
        <v>0</v>
      </c>
      <c r="AJ126" s="310">
        <v>0</v>
      </c>
      <c r="AK126" s="303">
        <v>0</v>
      </c>
      <c r="AL126" s="240"/>
      <c r="AM126" s="23"/>
      <c r="AN126" s="23"/>
      <c r="AO126" s="2"/>
      <c r="AP126" s="2"/>
      <c r="AQ126" s="2"/>
    </row>
    <row r="127" spans="3:43" ht="12.75">
      <c r="C127" s="23"/>
      <c r="J127" s="19"/>
      <c r="K127" s="23"/>
      <c r="L127" s="309" t="s">
        <v>205</v>
      </c>
      <c r="M127" s="310">
        <v>0</v>
      </c>
      <c r="N127" s="310">
        <v>0</v>
      </c>
      <c r="O127" s="310">
        <v>0</v>
      </c>
      <c r="P127" s="303">
        <v>0</v>
      </c>
      <c r="Q127" s="303"/>
      <c r="R127" s="309"/>
      <c r="S127" s="309" t="s">
        <v>205</v>
      </c>
      <c r="T127" s="310">
        <v>0</v>
      </c>
      <c r="U127" s="310">
        <v>0</v>
      </c>
      <c r="V127" s="310">
        <v>0</v>
      </c>
      <c r="W127" s="303">
        <v>0</v>
      </c>
      <c r="Y127" s="23"/>
      <c r="Z127" s="23" t="s">
        <v>97</v>
      </c>
      <c r="AA127" s="2">
        <v>0</v>
      </c>
      <c r="AB127" s="2">
        <v>0</v>
      </c>
      <c r="AC127" s="2">
        <v>0</v>
      </c>
      <c r="AD127" s="13">
        <v>0</v>
      </c>
      <c r="AF127" s="303"/>
      <c r="AG127" s="309" t="s">
        <v>85</v>
      </c>
      <c r="AH127" s="310">
        <v>0</v>
      </c>
      <c r="AI127" s="310">
        <v>0</v>
      </c>
      <c r="AJ127" s="310">
        <v>0</v>
      </c>
      <c r="AK127" s="303">
        <v>0</v>
      </c>
      <c r="AL127" s="240"/>
      <c r="AM127" s="23"/>
      <c r="AN127" s="23"/>
      <c r="AO127" s="2"/>
      <c r="AP127" s="2"/>
      <c r="AQ127" s="2"/>
    </row>
    <row r="128" spans="3:43" ht="12.75">
      <c r="C128" s="23"/>
      <c r="J128" s="19"/>
      <c r="K128" s="23"/>
      <c r="L128" s="309" t="s">
        <v>206</v>
      </c>
      <c r="M128" s="311">
        <v>0</v>
      </c>
      <c r="N128" s="311">
        <v>0</v>
      </c>
      <c r="O128" s="311">
        <v>0</v>
      </c>
      <c r="P128" s="311">
        <v>0</v>
      </c>
      <c r="Q128" s="303"/>
      <c r="R128" s="309"/>
      <c r="S128" s="309" t="s">
        <v>206</v>
      </c>
      <c r="T128" s="310">
        <v>0</v>
      </c>
      <c r="U128" s="310">
        <v>0</v>
      </c>
      <c r="V128" s="310">
        <v>0</v>
      </c>
      <c r="W128" s="303">
        <v>0</v>
      </c>
      <c r="Y128" s="23"/>
      <c r="Z128" s="23" t="s">
        <v>98</v>
      </c>
      <c r="AA128" s="2">
        <v>0</v>
      </c>
      <c r="AB128" s="2">
        <v>0</v>
      </c>
      <c r="AC128" s="2">
        <v>0</v>
      </c>
      <c r="AD128" s="13">
        <v>0</v>
      </c>
      <c r="AF128" s="303"/>
      <c r="AG128" s="309" t="s">
        <v>146</v>
      </c>
      <c r="AH128" s="310">
        <v>0</v>
      </c>
      <c r="AI128" s="310">
        <v>0</v>
      </c>
      <c r="AJ128" s="310">
        <v>0</v>
      </c>
      <c r="AK128" s="303">
        <v>0</v>
      </c>
      <c r="AL128" s="240"/>
      <c r="AM128" s="23"/>
      <c r="AN128" s="23"/>
      <c r="AO128" s="2"/>
      <c r="AP128" s="2"/>
      <c r="AQ128" s="2"/>
    </row>
    <row r="129" spans="3:43" ht="12.75">
      <c r="C129" s="23"/>
      <c r="J129" s="19"/>
      <c r="K129" s="23"/>
      <c r="L129" s="309" t="s">
        <v>207</v>
      </c>
      <c r="M129" s="310">
        <v>0</v>
      </c>
      <c r="N129" s="310">
        <v>0</v>
      </c>
      <c r="O129" s="310">
        <v>0</v>
      </c>
      <c r="P129" s="303">
        <v>0</v>
      </c>
      <c r="Q129" s="303"/>
      <c r="R129" s="309"/>
      <c r="S129" s="309" t="s">
        <v>207</v>
      </c>
      <c r="T129" s="310">
        <v>0</v>
      </c>
      <c r="U129" s="310">
        <v>0</v>
      </c>
      <c r="V129" s="310">
        <v>0</v>
      </c>
      <c r="W129" s="303">
        <v>0</v>
      </c>
      <c r="Y129" s="23"/>
      <c r="Z129" s="23" t="s">
        <v>99</v>
      </c>
      <c r="AA129" s="2">
        <v>0</v>
      </c>
      <c r="AB129" s="2">
        <v>0</v>
      </c>
      <c r="AC129" s="2">
        <v>0</v>
      </c>
      <c r="AD129" s="13">
        <v>0</v>
      </c>
      <c r="AF129" s="303"/>
      <c r="AG129" s="309" t="s">
        <v>90</v>
      </c>
      <c r="AH129" s="310">
        <v>0</v>
      </c>
      <c r="AI129" s="310">
        <v>0</v>
      </c>
      <c r="AJ129" s="310">
        <v>0</v>
      </c>
      <c r="AK129" s="303">
        <v>0</v>
      </c>
      <c r="AL129" s="240"/>
      <c r="AM129" s="23"/>
      <c r="AN129" s="23"/>
      <c r="AO129" s="2"/>
      <c r="AP129" s="2"/>
      <c r="AQ129" s="2"/>
    </row>
    <row r="130" spans="3:18" ht="12.75">
      <c r="C130" s="19"/>
      <c r="L130" s="3"/>
      <c r="M130" s="3"/>
      <c r="N130" s="3"/>
      <c r="O130" s="3"/>
      <c r="P130" s="3"/>
      <c r="Q130" s="3"/>
      <c r="R130" s="3"/>
    </row>
    <row r="131" spans="12:18" ht="12.75">
      <c r="L131" s="3"/>
      <c r="M131" s="3"/>
      <c r="N131" s="3"/>
      <c r="O131" s="3"/>
      <c r="P131" s="3"/>
      <c r="Q131" s="3"/>
      <c r="R131" s="3"/>
    </row>
    <row r="132" spans="3:18" ht="12.75">
      <c r="C132" s="23"/>
      <c r="L132" s="3"/>
      <c r="M132" s="3"/>
      <c r="N132" s="3"/>
      <c r="O132" s="3"/>
      <c r="P132" s="3"/>
      <c r="Q132" s="3"/>
      <c r="R132" s="3"/>
    </row>
    <row r="133" spans="12:18" ht="12.75">
      <c r="L133" s="3"/>
      <c r="M133" s="3"/>
      <c r="N133" s="3"/>
      <c r="O133" s="3"/>
      <c r="P133" s="3"/>
      <c r="Q133" s="3"/>
      <c r="R133" s="3"/>
    </row>
    <row r="134" spans="12:18" ht="12.75">
      <c r="L134" s="3"/>
      <c r="M134" s="3"/>
      <c r="N134" s="3"/>
      <c r="O134" s="3"/>
      <c r="P134" s="3"/>
      <c r="Q134" s="3"/>
      <c r="R134" s="3"/>
    </row>
    <row r="135" spans="3:18" ht="12.75">
      <c r="C135" s="23"/>
      <c r="L135" s="3"/>
      <c r="M135" s="3"/>
      <c r="N135" s="3"/>
      <c r="O135" s="3"/>
      <c r="P135" s="3"/>
      <c r="Q135" s="3"/>
      <c r="R135" s="3"/>
    </row>
    <row r="136" spans="3:18" ht="12.75">
      <c r="C136" s="23"/>
      <c r="L136" s="3"/>
      <c r="M136" s="3"/>
      <c r="N136" s="3"/>
      <c r="O136" s="3"/>
      <c r="P136" s="3"/>
      <c r="Q136" s="3"/>
      <c r="R136" s="3"/>
    </row>
    <row r="137" spans="3:18" ht="12.75">
      <c r="C137" s="24"/>
      <c r="D137" s="19"/>
      <c r="E137" s="19"/>
      <c r="F137" s="19"/>
      <c r="G137" s="19"/>
      <c r="H137" s="19"/>
      <c r="I137" s="19"/>
      <c r="L137" s="3"/>
      <c r="M137" s="3"/>
      <c r="N137" s="3"/>
      <c r="O137" s="3"/>
      <c r="P137" s="3"/>
      <c r="Q137" s="3"/>
      <c r="R137" s="3"/>
    </row>
    <row r="138" spans="12:18" ht="12.75">
      <c r="L138" s="3"/>
      <c r="M138" s="3"/>
      <c r="N138" s="3"/>
      <c r="O138" s="3"/>
      <c r="P138" s="3"/>
      <c r="Q138" s="3"/>
      <c r="R138" s="3"/>
    </row>
    <row r="139" spans="3:18" ht="12.75">
      <c r="C139" s="23"/>
      <c r="L139" s="3"/>
      <c r="M139" s="3"/>
      <c r="N139" s="3"/>
      <c r="O139" s="3"/>
      <c r="P139" s="3"/>
      <c r="Q139" s="3"/>
      <c r="R139" s="3"/>
    </row>
    <row r="140" spans="3:18" ht="12.75">
      <c r="C140" s="24"/>
      <c r="L140" s="3"/>
      <c r="M140" s="3"/>
      <c r="N140" s="3"/>
      <c r="O140" s="3"/>
      <c r="P140" s="3"/>
      <c r="Q140" s="3"/>
      <c r="R140" s="3"/>
    </row>
    <row r="141" spans="3:18" ht="12.75">
      <c r="C141" s="23"/>
      <c r="L141" s="3"/>
      <c r="M141" s="3"/>
      <c r="N141" s="3"/>
      <c r="O141" s="3"/>
      <c r="P141" s="3"/>
      <c r="Q141" s="3"/>
      <c r="R141" s="3"/>
    </row>
    <row r="142" spans="12:18" ht="12.75">
      <c r="L142" s="3"/>
      <c r="M142" s="3"/>
      <c r="N142" s="3"/>
      <c r="O142" s="3"/>
      <c r="P142" s="3"/>
      <c r="Q142" s="3"/>
      <c r="R142" s="3"/>
    </row>
    <row r="143" spans="3:18" ht="12.75">
      <c r="C143" s="23"/>
      <c r="L143" s="3"/>
      <c r="M143" s="3"/>
      <c r="N143" s="3"/>
      <c r="O143" s="3"/>
      <c r="P143" s="3"/>
      <c r="Q143" s="3"/>
      <c r="R143" s="3"/>
    </row>
    <row r="144" spans="3:18" ht="12.75">
      <c r="C144" s="23"/>
      <c r="L144" s="3"/>
      <c r="M144" s="3"/>
      <c r="N144" s="3"/>
      <c r="O144" s="3"/>
      <c r="P144" s="3"/>
      <c r="Q144" s="3"/>
      <c r="R144" s="3"/>
    </row>
    <row r="145" spans="3:18" ht="12.75">
      <c r="C145" s="23"/>
      <c r="L145" s="3"/>
      <c r="M145" s="3"/>
      <c r="N145" s="3"/>
      <c r="O145" s="3"/>
      <c r="P145" s="3"/>
      <c r="Q145" s="3"/>
      <c r="R145" s="3"/>
    </row>
    <row r="146" spans="12:18" ht="12.75">
      <c r="L146" s="3"/>
      <c r="M146" s="3"/>
      <c r="N146" s="3"/>
      <c r="O146" s="3"/>
      <c r="P146" s="3"/>
      <c r="Q146" s="3"/>
      <c r="R146" s="3"/>
    </row>
    <row r="147" spans="3:18" ht="12.75">
      <c r="C147" s="23"/>
      <c r="L147" s="3"/>
      <c r="M147" s="3"/>
      <c r="N147" s="3"/>
      <c r="O147" s="3"/>
      <c r="P147" s="3"/>
      <c r="Q147" s="3"/>
      <c r="R147" s="3"/>
    </row>
    <row r="148" spans="12:18" ht="12.75">
      <c r="L148" s="3"/>
      <c r="M148" s="3"/>
      <c r="N148" s="3"/>
      <c r="O148" s="3"/>
      <c r="P148" s="3"/>
      <c r="Q148" s="3"/>
      <c r="R148" s="3"/>
    </row>
    <row r="149" spans="3:18" ht="12.75">
      <c r="C149" s="21"/>
      <c r="L149" s="3"/>
      <c r="M149" s="3"/>
      <c r="N149" s="3"/>
      <c r="O149" s="3"/>
      <c r="P149" s="3"/>
      <c r="Q149" s="3"/>
      <c r="R149" s="3"/>
    </row>
    <row r="150" spans="3:18" ht="12.75">
      <c r="C150" s="23"/>
      <c r="L150" s="3"/>
      <c r="M150" s="3"/>
      <c r="N150" s="3"/>
      <c r="O150" s="3"/>
      <c r="P150" s="3"/>
      <c r="Q150" s="3"/>
      <c r="R150" s="3"/>
    </row>
    <row r="151" spans="3:18" ht="12.75">
      <c r="C151" s="23"/>
      <c r="L151" s="3"/>
      <c r="M151" s="3"/>
      <c r="N151" s="3"/>
      <c r="O151" s="3"/>
      <c r="P151" s="3"/>
      <c r="Q151" s="3"/>
      <c r="R151" s="3"/>
    </row>
    <row r="152" spans="12:18" ht="12.75">
      <c r="L152" s="3"/>
      <c r="M152" s="3"/>
      <c r="N152" s="3"/>
      <c r="O152" s="3"/>
      <c r="P152" s="3"/>
      <c r="Q152" s="3"/>
      <c r="R152" s="3"/>
    </row>
    <row r="153" spans="3:18" ht="12.75">
      <c r="C153" s="23"/>
      <c r="L153" s="3"/>
      <c r="M153" s="3"/>
      <c r="N153" s="3"/>
      <c r="O153" s="3"/>
      <c r="P153" s="3"/>
      <c r="Q153" s="3"/>
      <c r="R153" s="3"/>
    </row>
    <row r="154" spans="3:18" ht="12.75">
      <c r="C154" s="23"/>
      <c r="L154" s="3"/>
      <c r="M154" s="3"/>
      <c r="N154" s="3"/>
      <c r="O154" s="3"/>
      <c r="P154" s="3"/>
      <c r="Q154" s="3"/>
      <c r="R154" s="3"/>
    </row>
    <row r="155" spans="12:18" ht="12.75">
      <c r="L155" s="3"/>
      <c r="M155" s="3"/>
      <c r="N155" s="3"/>
      <c r="O155" s="3"/>
      <c r="P155" s="3"/>
      <c r="Q155" s="3"/>
      <c r="R155" s="3"/>
    </row>
    <row r="156" spans="12:18" ht="12.75">
      <c r="L156" s="3"/>
      <c r="M156" s="3"/>
      <c r="N156" s="3"/>
      <c r="O156" s="3"/>
      <c r="P156" s="3"/>
      <c r="Q156" s="3"/>
      <c r="R156" s="3"/>
    </row>
    <row r="157" spans="12:18" ht="12.75">
      <c r="L157" s="3"/>
      <c r="M157" s="3"/>
      <c r="N157" s="3"/>
      <c r="O157" s="3"/>
      <c r="P157" s="3"/>
      <c r="Q157" s="3"/>
      <c r="R157" s="3"/>
    </row>
    <row r="158" spans="3:18" ht="12.75">
      <c r="C158" s="23"/>
      <c r="L158" s="3"/>
      <c r="M158" s="3"/>
      <c r="N158" s="3"/>
      <c r="O158" s="3"/>
      <c r="P158" s="3"/>
      <c r="Q158" s="3"/>
      <c r="R158" s="3"/>
    </row>
    <row r="159" spans="12:18" ht="12.75">
      <c r="L159" s="3"/>
      <c r="M159" s="3"/>
      <c r="N159" s="3"/>
      <c r="O159" s="3"/>
      <c r="P159" s="3"/>
      <c r="Q159" s="3"/>
      <c r="R159" s="3"/>
    </row>
    <row r="160" spans="3:18" ht="12.75">
      <c r="C160" s="23"/>
      <c r="L160" s="3"/>
      <c r="M160" s="3"/>
      <c r="N160" s="3"/>
      <c r="O160" s="3"/>
      <c r="P160" s="3"/>
      <c r="Q160" s="3"/>
      <c r="R160" s="3"/>
    </row>
    <row r="161" spans="3:18" ht="12.75">
      <c r="C161" s="23"/>
      <c r="L161" s="3"/>
      <c r="M161" s="3"/>
      <c r="N161" s="3"/>
      <c r="O161" s="3"/>
      <c r="P161" s="3"/>
      <c r="Q161" s="3"/>
      <c r="R161" s="3"/>
    </row>
    <row r="162" spans="3:18" ht="12.75">
      <c r="C162" s="24"/>
      <c r="L162" s="3"/>
      <c r="M162" s="3"/>
      <c r="N162" s="3"/>
      <c r="O162" s="3"/>
      <c r="P162" s="3"/>
      <c r="Q162" s="3"/>
      <c r="R162" s="3"/>
    </row>
    <row r="163" spans="2:18" ht="12.75">
      <c r="B163" s="20"/>
      <c r="C163" s="23"/>
      <c r="L163" s="3"/>
      <c r="M163" s="3"/>
      <c r="N163" s="3"/>
      <c r="O163" s="3"/>
      <c r="P163" s="3"/>
      <c r="Q163" s="3"/>
      <c r="R163" s="3"/>
    </row>
    <row r="164" spans="3:18" ht="12.75">
      <c r="C164" s="23"/>
      <c r="L164" s="3"/>
      <c r="M164" s="3"/>
      <c r="N164" s="3"/>
      <c r="O164" s="3"/>
      <c r="P164" s="3"/>
      <c r="Q164" s="3"/>
      <c r="R164" s="3"/>
    </row>
    <row r="165" spans="12:18" ht="12.75">
      <c r="L165" s="3"/>
      <c r="M165" s="3"/>
      <c r="N165" s="3"/>
      <c r="O165" s="3"/>
      <c r="P165" s="3"/>
      <c r="Q165" s="3"/>
      <c r="R165" s="3"/>
    </row>
    <row r="166" spans="3:18" ht="12.75">
      <c r="C166" s="23"/>
      <c r="L166" s="3"/>
      <c r="M166" s="3"/>
      <c r="N166" s="3"/>
      <c r="O166" s="3"/>
      <c r="P166" s="3"/>
      <c r="Q166" s="3"/>
      <c r="R166" s="3"/>
    </row>
    <row r="167" spans="3:18" ht="12.75">
      <c r="C167" s="23"/>
      <c r="L167" s="3"/>
      <c r="M167" s="3"/>
      <c r="N167" s="3"/>
      <c r="O167" s="3"/>
      <c r="P167" s="3"/>
      <c r="Q167" s="3"/>
      <c r="R167" s="3"/>
    </row>
    <row r="168" spans="3:18" ht="12.75">
      <c r="C168" s="23"/>
      <c r="L168" s="3"/>
      <c r="M168" s="3"/>
      <c r="N168" s="3"/>
      <c r="O168" s="3"/>
      <c r="P168" s="3"/>
      <c r="Q168" s="3"/>
      <c r="R168" s="3"/>
    </row>
    <row r="169" spans="3:18" ht="12.75">
      <c r="C169" s="23"/>
      <c r="L169" s="3"/>
      <c r="M169" s="3"/>
      <c r="N169" s="3"/>
      <c r="O169" s="3"/>
      <c r="P169" s="3"/>
      <c r="Q169" s="3"/>
      <c r="R169" s="3"/>
    </row>
    <row r="170" spans="3:18" ht="12.75">
      <c r="C170" s="23"/>
      <c r="L170" s="3"/>
      <c r="M170" s="3"/>
      <c r="N170" s="3"/>
      <c r="O170" s="3"/>
      <c r="P170" s="3"/>
      <c r="Q170" s="3"/>
      <c r="R170" s="3"/>
    </row>
    <row r="171" spans="3:18" ht="12.75">
      <c r="C171" s="24"/>
      <c r="L171" s="3"/>
      <c r="M171" s="3"/>
      <c r="N171" s="3"/>
      <c r="O171" s="3"/>
      <c r="P171" s="3"/>
      <c r="Q171" s="3"/>
      <c r="R171" s="3"/>
    </row>
    <row r="172" spans="3:18" ht="12.75">
      <c r="C172" s="23"/>
      <c r="L172" s="3"/>
      <c r="M172" s="3"/>
      <c r="N172" s="3"/>
      <c r="O172" s="3"/>
      <c r="P172" s="3"/>
      <c r="Q172" s="3"/>
      <c r="R172" s="3"/>
    </row>
    <row r="173" spans="3:18" ht="12.75">
      <c r="C173" s="23"/>
      <c r="L173" s="3"/>
      <c r="M173" s="3"/>
      <c r="N173" s="3"/>
      <c r="O173" s="3"/>
      <c r="P173" s="3"/>
      <c r="Q173" s="3"/>
      <c r="R173" s="3"/>
    </row>
    <row r="174" spans="2:18" ht="12.75">
      <c r="B174" s="20"/>
      <c r="L174" s="3"/>
      <c r="M174" s="3"/>
      <c r="N174" s="3"/>
      <c r="O174" s="3"/>
      <c r="P174" s="3"/>
      <c r="Q174" s="3"/>
      <c r="R174" s="3"/>
    </row>
    <row r="175" spans="12:18" ht="12.75">
      <c r="L175" s="3"/>
      <c r="M175" s="3"/>
      <c r="N175" s="3"/>
      <c r="O175" s="3"/>
      <c r="P175" s="3"/>
      <c r="Q175" s="3"/>
      <c r="R175" s="3"/>
    </row>
    <row r="176" spans="12:18" ht="12.75">
      <c r="L176" s="3"/>
      <c r="M176" s="3"/>
      <c r="N176" s="3"/>
      <c r="O176" s="3"/>
      <c r="P176" s="3"/>
      <c r="Q176" s="3"/>
      <c r="R176" s="3"/>
    </row>
    <row r="177" spans="3:18" ht="12.75">
      <c r="C177" s="23"/>
      <c r="L177" s="3"/>
      <c r="M177" s="3"/>
      <c r="N177" s="3"/>
      <c r="O177" s="3"/>
      <c r="P177" s="3"/>
      <c r="Q177" s="3"/>
      <c r="R177" s="3"/>
    </row>
    <row r="178" spans="3:18" ht="12.75">
      <c r="C178" s="23"/>
      <c r="L178" s="3"/>
      <c r="M178" s="3"/>
      <c r="N178" s="3"/>
      <c r="O178" s="3"/>
      <c r="P178" s="3"/>
      <c r="Q178" s="3"/>
      <c r="R178" s="3"/>
    </row>
    <row r="179" spans="12:18" ht="12.75">
      <c r="L179" s="3"/>
      <c r="M179" s="3"/>
      <c r="N179" s="3"/>
      <c r="O179" s="3"/>
      <c r="P179" s="3"/>
      <c r="Q179" s="3"/>
      <c r="R179" s="3"/>
    </row>
    <row r="180" spans="3:18" ht="12.75">
      <c r="C180" s="23"/>
      <c r="L180" s="3"/>
      <c r="M180" s="3"/>
      <c r="N180" s="3"/>
      <c r="O180" s="3"/>
      <c r="P180" s="3"/>
      <c r="Q180" s="3"/>
      <c r="R180" s="3"/>
    </row>
    <row r="181" spans="3:18" ht="12.75">
      <c r="C181" s="25"/>
      <c r="L181" s="3"/>
      <c r="M181" s="3"/>
      <c r="N181" s="3"/>
      <c r="O181" s="3"/>
      <c r="P181" s="3"/>
      <c r="Q181" s="3"/>
      <c r="R181" s="3"/>
    </row>
    <row r="182" spans="2:18" ht="12.75">
      <c r="B182" s="20"/>
      <c r="C182" s="25"/>
      <c r="L182" s="3"/>
      <c r="M182" s="3"/>
      <c r="N182" s="3"/>
      <c r="O182" s="3"/>
      <c r="P182" s="3"/>
      <c r="Q182" s="3"/>
      <c r="R182" s="3"/>
    </row>
    <row r="183" spans="3:18" ht="12.75">
      <c r="C183" s="23"/>
      <c r="L183" s="3"/>
      <c r="M183" s="3"/>
      <c r="N183" s="3"/>
      <c r="O183" s="3"/>
      <c r="P183" s="3"/>
      <c r="Q183" s="3"/>
      <c r="R183" s="3"/>
    </row>
    <row r="184" spans="3:18" ht="12.75">
      <c r="C184" s="23"/>
      <c r="L184" s="3"/>
      <c r="M184" s="3"/>
      <c r="N184" s="3"/>
      <c r="O184" s="3"/>
      <c r="P184" s="3"/>
      <c r="Q184" s="3"/>
      <c r="R184" s="3"/>
    </row>
    <row r="185" spans="12:18" ht="12.75">
      <c r="L185" s="3"/>
      <c r="M185" s="3"/>
      <c r="N185" s="3"/>
      <c r="O185" s="3"/>
      <c r="P185" s="3"/>
      <c r="Q185" s="3"/>
      <c r="R185" s="3"/>
    </row>
    <row r="186" spans="12:18" ht="12.75">
      <c r="L186" s="3"/>
      <c r="M186" s="3"/>
      <c r="N186" s="3"/>
      <c r="O186" s="3"/>
      <c r="P186" s="3"/>
      <c r="Q186" s="3"/>
      <c r="R186" s="3"/>
    </row>
    <row r="187" spans="3:18" ht="12.75">
      <c r="C187" s="21"/>
      <c r="L187" s="3"/>
      <c r="M187" s="3"/>
      <c r="N187" s="3"/>
      <c r="O187" s="3"/>
      <c r="P187" s="3"/>
      <c r="Q187" s="3"/>
      <c r="R187" s="3"/>
    </row>
    <row r="188" spans="3:18" ht="12.75">
      <c r="C188" s="23"/>
      <c r="L188" s="3"/>
      <c r="M188" s="3"/>
      <c r="N188" s="3"/>
      <c r="O188" s="3"/>
      <c r="P188" s="3"/>
      <c r="Q188" s="3"/>
      <c r="R188" s="3"/>
    </row>
    <row r="189" spans="12:18" ht="12.75">
      <c r="L189" s="3"/>
      <c r="M189" s="3"/>
      <c r="N189" s="3"/>
      <c r="O189" s="3"/>
      <c r="P189" s="3"/>
      <c r="Q189" s="3"/>
      <c r="R189" s="3"/>
    </row>
    <row r="190" spans="2:18" ht="12.75">
      <c r="B190" s="33"/>
      <c r="C190" s="23"/>
      <c r="L190" s="3"/>
      <c r="M190" s="3"/>
      <c r="N190" s="3"/>
      <c r="O190" s="3"/>
      <c r="P190" s="3"/>
      <c r="Q190" s="3"/>
      <c r="R190" s="3"/>
    </row>
    <row r="191" spans="3:18" ht="12.75">
      <c r="C191" s="23"/>
      <c r="L191" s="3"/>
      <c r="M191" s="3"/>
      <c r="N191" s="3"/>
      <c r="O191" s="3"/>
      <c r="P191" s="3"/>
      <c r="Q191" s="3"/>
      <c r="R191" s="3"/>
    </row>
    <row r="192" spans="2:18" ht="12.75">
      <c r="B192" s="20"/>
      <c r="C192" s="23"/>
      <c r="L192" s="3"/>
      <c r="M192" s="3"/>
      <c r="N192" s="3"/>
      <c r="O192" s="3"/>
      <c r="P192" s="3"/>
      <c r="Q192" s="3"/>
      <c r="R192" s="3"/>
    </row>
    <row r="193" spans="3:18" ht="12.75">
      <c r="C193" s="24"/>
      <c r="L193" s="3"/>
      <c r="M193" s="3"/>
      <c r="N193" s="3"/>
      <c r="O193" s="3"/>
      <c r="P193" s="3"/>
      <c r="Q193" s="3"/>
      <c r="R193" s="3"/>
    </row>
    <row r="194" spans="12:18" ht="12.75">
      <c r="L194" s="3"/>
      <c r="M194" s="3"/>
      <c r="N194" s="3"/>
      <c r="O194" s="3"/>
      <c r="P194" s="3"/>
      <c r="Q194" s="3"/>
      <c r="R194" s="3"/>
    </row>
    <row r="195" spans="2:18" ht="12.75">
      <c r="B195" s="20"/>
      <c r="L195" s="3"/>
      <c r="M195" s="3"/>
      <c r="N195" s="3"/>
      <c r="O195" s="3"/>
      <c r="P195" s="3"/>
      <c r="Q195" s="3"/>
      <c r="R195" s="3"/>
    </row>
    <row r="196" spans="3:18" ht="12.75">
      <c r="C196" s="23"/>
      <c r="L196" s="3"/>
      <c r="M196" s="3"/>
      <c r="N196" s="3"/>
      <c r="O196" s="3"/>
      <c r="P196" s="3"/>
      <c r="Q196" s="3"/>
      <c r="R196" s="3"/>
    </row>
    <row r="197" spans="3:18" ht="12.75">
      <c r="C197" s="23"/>
      <c r="L197" s="3"/>
      <c r="M197" s="3"/>
      <c r="N197" s="3"/>
      <c r="O197" s="3"/>
      <c r="P197" s="3"/>
      <c r="Q197" s="3"/>
      <c r="R197" s="3"/>
    </row>
    <row r="198" spans="3:18" ht="12.75">
      <c r="C198" s="23"/>
      <c r="L198" s="3"/>
      <c r="M198" s="3"/>
      <c r="N198" s="3"/>
      <c r="O198" s="3"/>
      <c r="P198" s="3"/>
      <c r="Q198" s="3"/>
      <c r="R198" s="3"/>
    </row>
    <row r="199" spans="1:23" ht="12.75">
      <c r="A199" s="23"/>
      <c r="B199" s="20"/>
      <c r="C199" s="23"/>
      <c r="D199" s="23"/>
      <c r="E199" s="23"/>
      <c r="F199" s="23"/>
      <c r="G199" s="23"/>
      <c r="H199" s="23"/>
      <c r="I199" s="23"/>
      <c r="J199" s="23"/>
      <c r="K199" s="23"/>
      <c r="L199" s="128"/>
      <c r="M199" s="128"/>
      <c r="N199" s="128"/>
      <c r="O199" s="128"/>
      <c r="P199" s="128"/>
      <c r="Q199" s="128"/>
      <c r="R199" s="128"/>
      <c r="S199" s="23"/>
      <c r="T199" s="122"/>
      <c r="U199" s="123"/>
      <c r="V199" s="123"/>
      <c r="W199" s="23"/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paperSize="5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B1:BC65"/>
  <sheetViews>
    <sheetView showGridLines="0" showOutlineSymbols="0" zoomScale="87" zoomScaleNormal="87" zoomScalePageLayoutView="0" workbookViewId="0" topLeftCell="A1">
      <selection activeCell="AE1" sqref="AE1"/>
    </sheetView>
  </sheetViews>
  <sheetFormatPr defaultColWidth="12.875" defaultRowHeight="12.75"/>
  <cols>
    <col min="1" max="1" width="3.25390625" style="169" customWidth="1"/>
    <col min="2" max="2" width="12.875" style="169" customWidth="1"/>
    <col min="3" max="5" width="3.00390625" style="169" customWidth="1"/>
    <col min="6" max="29" width="6.375" style="169" customWidth="1"/>
    <col min="30" max="30" width="12.875" style="169" customWidth="1"/>
    <col min="31" max="31" width="12.875" style="182" customWidth="1"/>
    <col min="32" max="32" width="3.00390625" style="183" bestFit="1" customWidth="1"/>
    <col min="33" max="46" width="7.625" style="182" customWidth="1"/>
    <col min="47" max="16384" width="12.875" style="169" customWidth="1"/>
  </cols>
  <sheetData>
    <row r="1" spans="31:46" ht="15">
      <c r="AE1" s="170"/>
      <c r="AF1" s="171"/>
      <c r="AG1" s="221" t="str">
        <f>Officials!D4</f>
        <v>Production Hens 1</v>
      </c>
      <c r="AH1" s="221" t="str">
        <f>Officials!E4</f>
        <v>Production Hens 2</v>
      </c>
      <c r="AI1" s="221" t="str">
        <f>Officials!F4</f>
        <v>Production Hens 3</v>
      </c>
      <c r="AJ1" s="221" t="str">
        <f>Officials!G4</f>
        <v>Other</v>
      </c>
      <c r="AK1" s="221" t="str">
        <f>Officials!H4</f>
        <v>Other</v>
      </c>
      <c r="AL1" s="221" t="str">
        <f>Officials!I4</f>
        <v>Other</v>
      </c>
      <c r="AM1" s="170"/>
      <c r="AN1" s="170"/>
      <c r="AO1" s="170"/>
      <c r="AP1" s="170"/>
      <c r="AQ1" s="170"/>
      <c r="AR1" s="170"/>
      <c r="AS1" s="170"/>
      <c r="AT1" s="170"/>
    </row>
    <row r="2" spans="2:46" ht="20.25" customHeight="1">
      <c r="B2" s="172" t="s">
        <v>31</v>
      </c>
      <c r="K2" s="173"/>
      <c r="AE2" s="170"/>
      <c r="AF2" s="171"/>
      <c r="AG2" s="221"/>
      <c r="AH2" s="221"/>
      <c r="AI2" s="221"/>
      <c r="AJ2" s="221"/>
      <c r="AK2" s="221"/>
      <c r="AL2" s="221"/>
      <c r="AM2" s="170"/>
      <c r="AN2" s="170"/>
      <c r="AO2" s="170"/>
      <c r="AP2" s="170"/>
      <c r="AQ2" s="170"/>
      <c r="AR2" s="170"/>
      <c r="AS2" s="170"/>
      <c r="AT2" s="170"/>
    </row>
    <row r="3" spans="12:46" ht="15.75">
      <c r="L3" s="174"/>
      <c r="M3" s="174"/>
      <c r="AE3" s="221" t="s">
        <v>32</v>
      </c>
      <c r="AF3" s="171"/>
      <c r="AG3" s="222">
        <f>Officials!D5</f>
        <v>2431</v>
      </c>
      <c r="AH3" s="222">
        <f>Officials!E5</f>
        <v>2413</v>
      </c>
      <c r="AI3" s="222">
        <f>Officials!F5</f>
        <v>0</v>
      </c>
      <c r="AJ3" s="222">
        <f>Officials!G5</f>
        <v>0</v>
      </c>
      <c r="AK3" s="222">
        <f>Officials!H5</f>
        <v>0</v>
      </c>
      <c r="AL3" s="222">
        <f>Officials!I5</f>
        <v>0</v>
      </c>
      <c r="AM3" s="175"/>
      <c r="AN3" s="175"/>
      <c r="AO3" s="175"/>
      <c r="AP3" s="175"/>
      <c r="AQ3" s="176"/>
      <c r="AR3" s="176"/>
      <c r="AS3" s="176"/>
      <c r="AT3" s="176"/>
    </row>
    <row r="4" spans="2:46" ht="15">
      <c r="B4" s="169" t="s">
        <v>33</v>
      </c>
      <c r="F4" s="169">
        <v>0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E4" s="221" t="s">
        <v>34</v>
      </c>
      <c r="AF4" s="171"/>
      <c r="AG4" s="222">
        <f>Officials!D6</f>
        <v>1</v>
      </c>
      <c r="AH4" s="222">
        <f>Officials!E6</f>
        <v>4</v>
      </c>
      <c r="AI4" s="222">
        <f>Officials!F6</f>
        <v>0</v>
      </c>
      <c r="AJ4" s="222">
        <f>Officials!G6</f>
        <v>0</v>
      </c>
      <c r="AK4" s="222">
        <f>Officials!H6</f>
        <v>0</v>
      </c>
      <c r="AL4" s="222">
        <f>Officials!I6</f>
        <v>0</v>
      </c>
      <c r="AM4" s="178"/>
      <c r="AN4" s="178"/>
      <c r="AO4" s="178"/>
      <c r="AP4" s="178"/>
      <c r="AQ4" s="179"/>
      <c r="AR4" s="179"/>
      <c r="AS4" s="179"/>
      <c r="AT4" s="179"/>
    </row>
    <row r="5" spans="2:46" ht="15.75">
      <c r="B5" s="169" t="s">
        <v>35</v>
      </c>
      <c r="F5" s="180">
        <v>0</v>
      </c>
      <c r="G5" s="181">
        <f>T</f>
        <v>0</v>
      </c>
      <c r="H5" s="181">
        <f aca="true" t="shared" si="0" ref="H5:AC5">G5</f>
        <v>0</v>
      </c>
      <c r="I5" s="181">
        <f t="shared" si="0"/>
        <v>0</v>
      </c>
      <c r="J5" s="181">
        <f t="shared" si="0"/>
        <v>0</v>
      </c>
      <c r="K5" s="181">
        <f t="shared" si="0"/>
        <v>0</v>
      </c>
      <c r="L5" s="181">
        <f t="shared" si="0"/>
        <v>0</v>
      </c>
      <c r="M5" s="181">
        <f t="shared" si="0"/>
        <v>0</v>
      </c>
      <c r="N5" s="181">
        <f t="shared" si="0"/>
        <v>0</v>
      </c>
      <c r="O5" s="181">
        <f t="shared" si="0"/>
        <v>0</v>
      </c>
      <c r="P5" s="181">
        <f t="shared" si="0"/>
        <v>0</v>
      </c>
      <c r="Q5" s="181">
        <f t="shared" si="0"/>
        <v>0</v>
      </c>
      <c r="R5" s="181">
        <f t="shared" si="0"/>
        <v>0</v>
      </c>
      <c r="S5" s="181">
        <f t="shared" si="0"/>
        <v>0</v>
      </c>
      <c r="T5" s="181">
        <f t="shared" si="0"/>
        <v>0</v>
      </c>
      <c r="U5" s="181">
        <f t="shared" si="0"/>
        <v>0</v>
      </c>
      <c r="V5" s="181">
        <f t="shared" si="0"/>
        <v>0</v>
      </c>
      <c r="W5" s="181">
        <f t="shared" si="0"/>
        <v>0</v>
      </c>
      <c r="X5" s="181">
        <f t="shared" si="0"/>
        <v>0</v>
      </c>
      <c r="Y5" s="181">
        <f t="shared" si="0"/>
        <v>0</v>
      </c>
      <c r="Z5" s="181">
        <f t="shared" si="0"/>
        <v>0</v>
      </c>
      <c r="AA5" s="181">
        <f t="shared" si="0"/>
        <v>0</v>
      </c>
      <c r="AB5" s="181">
        <f t="shared" si="0"/>
        <v>0</v>
      </c>
      <c r="AC5" s="181">
        <f t="shared" si="0"/>
        <v>0</v>
      </c>
      <c r="AE5" s="221" t="s">
        <v>36</v>
      </c>
      <c r="AF5" s="171"/>
      <c r="AG5" s="222">
        <f>Officials!D7</f>
        <v>2</v>
      </c>
      <c r="AH5" s="222">
        <f>Officials!E7</f>
        <v>1</v>
      </c>
      <c r="AI5" s="222">
        <f>Officials!F7</f>
        <v>0</v>
      </c>
      <c r="AJ5" s="222">
        <f>Officials!G7</f>
        <v>0</v>
      </c>
      <c r="AK5" s="222">
        <f>Officials!H7</f>
        <v>0</v>
      </c>
      <c r="AL5" s="222">
        <f>Officials!I7</f>
        <v>0</v>
      </c>
      <c r="AM5" s="178"/>
      <c r="AN5" s="178"/>
      <c r="AO5" s="178"/>
      <c r="AP5" s="178"/>
      <c r="AQ5" s="179"/>
      <c r="AR5" s="179"/>
      <c r="AS5" s="179"/>
      <c r="AT5" s="179"/>
    </row>
    <row r="6" spans="2:46" ht="15.75">
      <c r="B6" s="169" t="s">
        <v>37</v>
      </c>
      <c r="F6" s="180">
        <v>0</v>
      </c>
      <c r="G6" s="181">
        <f>M</f>
        <v>0</v>
      </c>
      <c r="H6" s="181">
        <f aca="true" t="shared" si="1" ref="H6:AC6">G6</f>
        <v>0</v>
      </c>
      <c r="I6" s="181">
        <f t="shared" si="1"/>
        <v>0</v>
      </c>
      <c r="J6" s="181">
        <f t="shared" si="1"/>
        <v>0</v>
      </c>
      <c r="K6" s="181">
        <f t="shared" si="1"/>
        <v>0</v>
      </c>
      <c r="L6" s="181">
        <f t="shared" si="1"/>
        <v>0</v>
      </c>
      <c r="M6" s="181">
        <f t="shared" si="1"/>
        <v>0</v>
      </c>
      <c r="N6" s="181">
        <f t="shared" si="1"/>
        <v>0</v>
      </c>
      <c r="O6" s="181">
        <f t="shared" si="1"/>
        <v>0</v>
      </c>
      <c r="P6" s="181">
        <f t="shared" si="1"/>
        <v>0</v>
      </c>
      <c r="Q6" s="181">
        <f t="shared" si="1"/>
        <v>0</v>
      </c>
      <c r="R6" s="181">
        <f t="shared" si="1"/>
        <v>0</v>
      </c>
      <c r="S6" s="181">
        <f t="shared" si="1"/>
        <v>0</v>
      </c>
      <c r="T6" s="181">
        <f t="shared" si="1"/>
        <v>0</v>
      </c>
      <c r="U6" s="181">
        <f t="shared" si="1"/>
        <v>0</v>
      </c>
      <c r="V6" s="181">
        <f t="shared" si="1"/>
        <v>0</v>
      </c>
      <c r="W6" s="181">
        <f t="shared" si="1"/>
        <v>0</v>
      </c>
      <c r="X6" s="181">
        <f t="shared" si="1"/>
        <v>0</v>
      </c>
      <c r="Y6" s="181">
        <f t="shared" si="1"/>
        <v>0</v>
      </c>
      <c r="Z6" s="181">
        <f t="shared" si="1"/>
        <v>0</v>
      </c>
      <c r="AA6" s="181">
        <f t="shared" si="1"/>
        <v>0</v>
      </c>
      <c r="AB6" s="181">
        <f t="shared" si="1"/>
        <v>0</v>
      </c>
      <c r="AC6" s="181">
        <f t="shared" si="1"/>
        <v>0</v>
      </c>
      <c r="AE6" s="221" t="s">
        <v>38</v>
      </c>
      <c r="AF6" s="171"/>
      <c r="AG6" s="222">
        <f>Officials!D8</f>
        <v>1</v>
      </c>
      <c r="AH6" s="222">
        <f>Officials!E8</f>
        <v>2</v>
      </c>
      <c r="AI6" s="222">
        <f>Officials!F8</f>
        <v>0</v>
      </c>
      <c r="AJ6" s="222">
        <f>Officials!G8</f>
        <v>0</v>
      </c>
      <c r="AK6" s="222">
        <f>Officials!H8</f>
        <v>0</v>
      </c>
      <c r="AL6" s="222">
        <f>Officials!I8</f>
        <v>0</v>
      </c>
      <c r="AM6" s="178"/>
      <c r="AN6" s="178"/>
      <c r="AO6" s="178"/>
      <c r="AP6" s="178"/>
      <c r="AQ6" s="179"/>
      <c r="AR6" s="179"/>
      <c r="AS6" s="179"/>
      <c r="AT6" s="179"/>
    </row>
    <row r="7" spans="2:46" ht="15.75">
      <c r="B7" s="169" t="s">
        <v>39</v>
      </c>
      <c r="F7" s="180">
        <v>0</v>
      </c>
      <c r="G7" s="181">
        <f>B</f>
        <v>0</v>
      </c>
      <c r="H7" s="181">
        <f aca="true" t="shared" si="2" ref="H7:AC7">G7</f>
        <v>0</v>
      </c>
      <c r="I7" s="181">
        <f t="shared" si="2"/>
        <v>0</v>
      </c>
      <c r="J7" s="181">
        <f t="shared" si="2"/>
        <v>0</v>
      </c>
      <c r="K7" s="181">
        <f t="shared" si="2"/>
        <v>0</v>
      </c>
      <c r="L7" s="181">
        <f t="shared" si="2"/>
        <v>0</v>
      </c>
      <c r="M7" s="181">
        <f t="shared" si="2"/>
        <v>0</v>
      </c>
      <c r="N7" s="181">
        <f t="shared" si="2"/>
        <v>0</v>
      </c>
      <c r="O7" s="181">
        <f t="shared" si="2"/>
        <v>0</v>
      </c>
      <c r="P7" s="181">
        <f t="shared" si="2"/>
        <v>0</v>
      </c>
      <c r="Q7" s="181">
        <f t="shared" si="2"/>
        <v>0</v>
      </c>
      <c r="R7" s="181">
        <f t="shared" si="2"/>
        <v>0</v>
      </c>
      <c r="S7" s="181">
        <f t="shared" si="2"/>
        <v>0</v>
      </c>
      <c r="T7" s="181">
        <f t="shared" si="2"/>
        <v>0</v>
      </c>
      <c r="U7" s="181">
        <f t="shared" si="2"/>
        <v>0</v>
      </c>
      <c r="V7" s="181">
        <f t="shared" si="2"/>
        <v>0</v>
      </c>
      <c r="W7" s="181">
        <f t="shared" si="2"/>
        <v>0</v>
      </c>
      <c r="X7" s="181">
        <f t="shared" si="2"/>
        <v>0</v>
      </c>
      <c r="Y7" s="181">
        <f t="shared" si="2"/>
        <v>0</v>
      </c>
      <c r="Z7" s="181">
        <f t="shared" si="2"/>
        <v>0</v>
      </c>
      <c r="AA7" s="181">
        <f t="shared" si="2"/>
        <v>0</v>
      </c>
      <c r="AB7" s="181">
        <f t="shared" si="2"/>
        <v>0</v>
      </c>
      <c r="AC7" s="181">
        <f t="shared" si="2"/>
        <v>0</v>
      </c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6"/>
    </row>
    <row r="8" spans="32:54" ht="15">
      <c r="AF8" s="183" t="s">
        <v>40</v>
      </c>
      <c r="AG8" s="179">
        <v>40</v>
      </c>
      <c r="AH8" s="179">
        <v>41</v>
      </c>
      <c r="AI8" s="179">
        <v>0</v>
      </c>
      <c r="AJ8" s="179">
        <v>0</v>
      </c>
      <c r="AK8" s="179">
        <v>0</v>
      </c>
      <c r="AL8" s="179">
        <v>0</v>
      </c>
      <c r="AM8" s="179"/>
      <c r="AN8" s="179"/>
      <c r="AO8" s="179"/>
      <c r="AP8" s="179"/>
      <c r="AQ8" s="179"/>
      <c r="AR8" s="179"/>
      <c r="AS8" s="179"/>
      <c r="AT8" s="179"/>
      <c r="AX8" s="178"/>
      <c r="AY8" s="178"/>
      <c r="AZ8" s="178"/>
      <c r="BA8" s="178"/>
      <c r="BB8" s="178"/>
    </row>
    <row r="9" spans="5:46" ht="15">
      <c r="E9" s="169">
        <v>0</v>
      </c>
      <c r="F9" s="169">
        <v>1234</v>
      </c>
      <c r="G9" s="169">
        <v>1243</v>
      </c>
      <c r="H9" s="169">
        <v>1324</v>
      </c>
      <c r="I9" s="169">
        <v>1342</v>
      </c>
      <c r="J9" s="169">
        <v>1423</v>
      </c>
      <c r="K9" s="169">
        <v>1432</v>
      </c>
      <c r="L9" s="169">
        <v>2134</v>
      </c>
      <c r="M9" s="169">
        <v>2143</v>
      </c>
      <c r="N9" s="169">
        <v>2314</v>
      </c>
      <c r="O9" s="169">
        <v>2341</v>
      </c>
      <c r="P9" s="169">
        <v>2413</v>
      </c>
      <c r="Q9" s="169">
        <v>2431</v>
      </c>
      <c r="R9" s="169">
        <v>3124</v>
      </c>
      <c r="S9" s="169">
        <v>3142</v>
      </c>
      <c r="T9" s="169">
        <v>3214</v>
      </c>
      <c r="U9" s="169">
        <v>3241</v>
      </c>
      <c r="V9" s="169">
        <v>3412</v>
      </c>
      <c r="W9" s="169">
        <v>3421</v>
      </c>
      <c r="X9" s="169">
        <v>4123</v>
      </c>
      <c r="Y9" s="169">
        <v>4132</v>
      </c>
      <c r="Z9" s="169">
        <v>4213</v>
      </c>
      <c r="AA9" s="169">
        <v>4231</v>
      </c>
      <c r="AB9" s="169">
        <v>4312</v>
      </c>
      <c r="AC9" s="169">
        <v>4321</v>
      </c>
      <c r="AD9" s="178"/>
      <c r="AF9" s="183" t="s">
        <v>39</v>
      </c>
      <c r="AG9" s="179">
        <v>42</v>
      </c>
      <c r="AH9" s="179">
        <v>44</v>
      </c>
      <c r="AI9" s="179">
        <v>0</v>
      </c>
      <c r="AJ9" s="179">
        <v>0</v>
      </c>
      <c r="AK9" s="179">
        <v>0</v>
      </c>
      <c r="AL9" s="179">
        <v>0</v>
      </c>
      <c r="AM9" s="179"/>
      <c r="AN9" s="179"/>
      <c r="AO9" s="179"/>
      <c r="AP9" s="179"/>
      <c r="AQ9" s="179"/>
      <c r="AR9" s="179"/>
      <c r="AS9" s="179"/>
      <c r="AT9" s="179"/>
    </row>
    <row r="10" spans="5:46" ht="15">
      <c r="E10" s="169">
        <f aca="true" t="shared" si="3" ref="E10:AC10">IF(E9=$F$4,1,0)</f>
        <v>1</v>
      </c>
      <c r="F10" s="169">
        <f t="shared" si="3"/>
        <v>0</v>
      </c>
      <c r="G10" s="169">
        <f t="shared" si="3"/>
        <v>0</v>
      </c>
      <c r="H10" s="169">
        <f t="shared" si="3"/>
        <v>0</v>
      </c>
      <c r="I10" s="169">
        <f t="shared" si="3"/>
        <v>0</v>
      </c>
      <c r="J10" s="169">
        <f t="shared" si="3"/>
        <v>0</v>
      </c>
      <c r="K10" s="169">
        <f t="shared" si="3"/>
        <v>0</v>
      </c>
      <c r="L10" s="169">
        <f t="shared" si="3"/>
        <v>0</v>
      </c>
      <c r="M10" s="169">
        <f t="shared" si="3"/>
        <v>0</v>
      </c>
      <c r="N10" s="169">
        <f t="shared" si="3"/>
        <v>0</v>
      </c>
      <c r="O10" s="169">
        <f t="shared" si="3"/>
        <v>0</v>
      </c>
      <c r="P10" s="169">
        <f t="shared" si="3"/>
        <v>0</v>
      </c>
      <c r="Q10" s="169">
        <f t="shared" si="3"/>
        <v>0</v>
      </c>
      <c r="R10" s="169">
        <f t="shared" si="3"/>
        <v>0</v>
      </c>
      <c r="S10" s="169">
        <f t="shared" si="3"/>
        <v>0</v>
      </c>
      <c r="T10" s="169">
        <f t="shared" si="3"/>
        <v>0</v>
      </c>
      <c r="U10" s="169">
        <f t="shared" si="3"/>
        <v>0</v>
      </c>
      <c r="V10" s="169">
        <f t="shared" si="3"/>
        <v>0</v>
      </c>
      <c r="W10" s="169">
        <f t="shared" si="3"/>
        <v>0</v>
      </c>
      <c r="X10" s="169">
        <f t="shared" si="3"/>
        <v>0</v>
      </c>
      <c r="Y10" s="169">
        <f t="shared" si="3"/>
        <v>0</v>
      </c>
      <c r="Z10" s="169">
        <f t="shared" si="3"/>
        <v>0</v>
      </c>
      <c r="AA10" s="169">
        <f t="shared" si="3"/>
        <v>0</v>
      </c>
      <c r="AB10" s="169">
        <f t="shared" si="3"/>
        <v>0</v>
      </c>
      <c r="AC10" s="169">
        <f t="shared" si="3"/>
        <v>0</v>
      </c>
      <c r="AF10" s="183" t="s">
        <v>41</v>
      </c>
      <c r="AG10" s="179">
        <v>37</v>
      </c>
      <c r="AH10" s="179">
        <v>34</v>
      </c>
      <c r="AI10" s="179">
        <v>0</v>
      </c>
      <c r="AJ10" s="179">
        <v>0</v>
      </c>
      <c r="AK10" s="179">
        <v>0</v>
      </c>
      <c r="AL10" s="179">
        <v>0</v>
      </c>
      <c r="AM10" s="179"/>
      <c r="AN10" s="179"/>
      <c r="AO10" s="179"/>
      <c r="AP10" s="179"/>
      <c r="AQ10" s="179"/>
      <c r="AR10" s="179"/>
      <c r="AS10" s="179"/>
      <c r="AT10" s="179"/>
    </row>
    <row r="11" spans="2:46" ht="15.75">
      <c r="B11" s="169">
        <v>1234</v>
      </c>
      <c r="C11" s="184" t="s">
        <v>40</v>
      </c>
      <c r="D11" s="169">
        <v>3</v>
      </c>
      <c r="E11" s="169">
        <v>0</v>
      </c>
      <c r="F11" s="173">
        <f>50</f>
        <v>50</v>
      </c>
      <c r="G11" s="169">
        <f>50-G$7</f>
        <v>50</v>
      </c>
      <c r="H11" s="169">
        <f>50-H$6</f>
        <v>50</v>
      </c>
      <c r="I11" s="169">
        <f>50-I$6-2*I$7</f>
        <v>50</v>
      </c>
      <c r="J11" s="169">
        <f>50-2*J$6-J$7</f>
        <v>50</v>
      </c>
      <c r="K11" s="169">
        <f>50-2*K$6-2*K$7</f>
        <v>50</v>
      </c>
      <c r="L11" s="169">
        <f>50-L$5</f>
        <v>50</v>
      </c>
      <c r="M11" s="169">
        <f>50-M$5-M$7</f>
        <v>50</v>
      </c>
      <c r="N11" s="169">
        <f>50-N$5-2*N$6</f>
        <v>50</v>
      </c>
      <c r="O11" s="169">
        <f>50-O$5-2*O$6-3*O$7</f>
        <v>50</v>
      </c>
      <c r="P11" s="169">
        <f>50-P$5-3*P$6-P$7</f>
        <v>50</v>
      </c>
      <c r="Q11" s="169">
        <f>50-Q$5-3*Q$6-3*Q$7</f>
        <v>50</v>
      </c>
      <c r="R11" s="169">
        <f>50-2*R$5-R$6</f>
        <v>50</v>
      </c>
      <c r="S11" s="169">
        <f>50-2*S$5-S$6-2*S$7</f>
        <v>50</v>
      </c>
      <c r="T11" s="169">
        <f>50-2*T$5-2*T$6</f>
        <v>50</v>
      </c>
      <c r="U11" s="169">
        <f>50-2*U$5-2*U$6-3*U$7</f>
        <v>50</v>
      </c>
      <c r="V11" s="169">
        <f>50-2*V$5-4*V$6-2*V$7</f>
        <v>50</v>
      </c>
      <c r="W11" s="169">
        <f>50-2*W$5-4*W$6-3*W$7</f>
        <v>50</v>
      </c>
      <c r="X11" s="169">
        <f>50-3*X$5-2*X$6-X$7</f>
        <v>50</v>
      </c>
      <c r="Y11" s="169">
        <f>50-3*Y$5-2*Y$6-2*Y$7</f>
        <v>50</v>
      </c>
      <c r="Z11" s="169">
        <f>50-3*Z$5-3*Z$6-Z$7</f>
        <v>50</v>
      </c>
      <c r="AA11" s="169">
        <f>50-3*AA$5-3*AA$6-3*AA$7</f>
        <v>50</v>
      </c>
      <c r="AB11" s="169">
        <f>50-3*AB$5-4*AB$6-2*AB$7</f>
        <v>50</v>
      </c>
      <c r="AC11" s="169">
        <f>50-3*AC$5-4*AC$6-3*AC$7</f>
        <v>50</v>
      </c>
      <c r="AF11" s="183" t="s">
        <v>42</v>
      </c>
      <c r="AG11" s="179">
        <v>36</v>
      </c>
      <c r="AH11" s="179">
        <v>30</v>
      </c>
      <c r="AI11" s="179">
        <v>0</v>
      </c>
      <c r="AJ11" s="179">
        <v>0</v>
      </c>
      <c r="AK11" s="179">
        <v>0</v>
      </c>
      <c r="AL11" s="179">
        <v>0</v>
      </c>
      <c r="AM11" s="178"/>
      <c r="AN11" s="178"/>
      <c r="AO11" s="178"/>
      <c r="AP11" s="178"/>
      <c r="AQ11" s="179"/>
      <c r="AR11" s="179"/>
      <c r="AS11" s="179"/>
      <c r="AT11" s="179"/>
    </row>
    <row r="12" spans="2:55" ht="15.75">
      <c r="B12" s="169">
        <v>1243</v>
      </c>
      <c r="C12" s="184" t="s">
        <v>39</v>
      </c>
      <c r="D12" s="169">
        <v>4</v>
      </c>
      <c r="E12" s="169">
        <v>0</v>
      </c>
      <c r="F12" s="169">
        <f>(50-B)</f>
        <v>50</v>
      </c>
      <c r="G12" s="169">
        <v>50</v>
      </c>
      <c r="H12" s="169">
        <f>50-2*H$6-H$7</f>
        <v>50</v>
      </c>
      <c r="I12" s="169">
        <f>50-2*I$6-2*I$7</f>
        <v>50</v>
      </c>
      <c r="J12" s="169">
        <f>50-J$6</f>
        <v>50</v>
      </c>
      <c r="K12" s="169">
        <f>50-K$6-2*K$7</f>
        <v>50</v>
      </c>
      <c r="L12" s="169">
        <f>50-L$5-L$7</f>
        <v>50</v>
      </c>
      <c r="M12" s="169">
        <f>50-M$5</f>
        <v>50</v>
      </c>
      <c r="N12" s="169">
        <f>50-N$5-3*N$6-N$7</f>
        <v>50</v>
      </c>
      <c r="O12" s="169">
        <f>50-O$5-3*O$6-3*O$7</f>
        <v>50</v>
      </c>
      <c r="P12" s="169">
        <f>50-P$5-2*P$6</f>
        <v>50</v>
      </c>
      <c r="Q12" s="169">
        <f>50-Q$5-2*Q$6-3*Q$7</f>
        <v>50</v>
      </c>
      <c r="R12" s="169">
        <f>50-3*R$5-2*R$6-R$7</f>
        <v>50</v>
      </c>
      <c r="S12" s="169">
        <f>50-3*S$5-2*S$6-2*S$7</f>
        <v>50</v>
      </c>
      <c r="T12" s="169">
        <f>50-3*T$5-3*T$6-T$7</f>
        <v>50</v>
      </c>
      <c r="U12" s="169">
        <f>50-3*U$5-3*U$6-3*U$7</f>
        <v>50</v>
      </c>
      <c r="V12" s="169">
        <f>50-3*V$5-4*V$6-2*V$7</f>
        <v>50</v>
      </c>
      <c r="W12" s="169">
        <f>50-3*W$5-4*W$6-3*W$7</f>
        <v>50</v>
      </c>
      <c r="X12" s="169">
        <f>50-2*X$5-X$6</f>
        <v>50</v>
      </c>
      <c r="Y12" s="169">
        <f>50-2*Y$5-Y$6-2*Y$7</f>
        <v>50</v>
      </c>
      <c r="Z12" s="169">
        <f>50-2*Z$5-2*Z$6</f>
        <v>50</v>
      </c>
      <c r="AA12" s="169">
        <f>50-2*AA$5-2*AA$6-3*AA$7</f>
        <v>50</v>
      </c>
      <c r="AB12" s="169">
        <f>50-2*AB$5-4*AB$6-2*AB$7</f>
        <v>50</v>
      </c>
      <c r="AC12" s="169">
        <f>50-2*AC$5-4*AC$6-3*AC$7</f>
        <v>50</v>
      </c>
      <c r="AF12" s="185" t="s">
        <v>43</v>
      </c>
      <c r="AG12" s="186">
        <v>41</v>
      </c>
      <c r="AH12" s="179">
        <v>40</v>
      </c>
      <c r="AI12" s="179">
        <v>0</v>
      </c>
      <c r="AJ12" s="179">
        <v>0</v>
      </c>
      <c r="AK12" s="179">
        <v>0</v>
      </c>
      <c r="AL12" s="179">
        <v>0</v>
      </c>
      <c r="AM12" s="178"/>
      <c r="AN12" s="178"/>
      <c r="AO12" s="178"/>
      <c r="AP12" s="178"/>
      <c r="AQ12" s="179"/>
      <c r="AR12" s="179"/>
      <c r="AS12" s="179"/>
      <c r="AT12" s="179"/>
      <c r="BC12" s="178"/>
    </row>
    <row r="13" spans="2:55" ht="15.75">
      <c r="B13" s="169">
        <v>1324</v>
      </c>
      <c r="C13" s="184" t="s">
        <v>41</v>
      </c>
      <c r="D13" s="169">
        <v>5</v>
      </c>
      <c r="E13" s="169">
        <v>0</v>
      </c>
      <c r="F13" s="169">
        <f>(50-M)</f>
        <v>50</v>
      </c>
      <c r="G13" s="169">
        <f>50-G$6-2*G$7</f>
        <v>50</v>
      </c>
      <c r="H13" s="169">
        <v>50</v>
      </c>
      <c r="I13" s="169">
        <f>50-I$7</f>
        <v>50</v>
      </c>
      <c r="J13" s="169">
        <f>50-2*J$6-2*J$7</f>
        <v>50</v>
      </c>
      <c r="K13" s="169">
        <f>50-2*K$6-K$7</f>
        <v>50</v>
      </c>
      <c r="L13" s="169">
        <f>50-2*L$5-L$6</f>
        <v>50</v>
      </c>
      <c r="M13" s="169">
        <f>50-2*M$5-M$6-2*M$7</f>
        <v>50</v>
      </c>
      <c r="N13" s="169">
        <f>50-2*N$5-2*N$6</f>
        <v>50</v>
      </c>
      <c r="O13" s="169">
        <f>50-2*O$5-2*O$6-3*O$7</f>
        <v>50</v>
      </c>
      <c r="P13" s="169">
        <f>50-2*P$5-4*P$6-2*P$7</f>
        <v>50</v>
      </c>
      <c r="Q13" s="169">
        <f>50-2*Q$5-4*Q$6-3*Q$7</f>
        <v>50</v>
      </c>
      <c r="R13" s="169">
        <f>50-R$5</f>
        <v>50</v>
      </c>
      <c r="S13" s="169">
        <f>50-S$5-S$7</f>
        <v>50</v>
      </c>
      <c r="T13" s="169">
        <f>50-T$5-2*T$6</f>
        <v>50</v>
      </c>
      <c r="U13" s="169">
        <f>50-U$5-2*U$6-3*U$7</f>
        <v>50</v>
      </c>
      <c r="V13" s="169">
        <f>50-V$5-3*V$6-V$7</f>
        <v>50</v>
      </c>
      <c r="W13" s="169">
        <f>50-W$5-3*W$6-3*W$7</f>
        <v>50</v>
      </c>
      <c r="X13" s="169">
        <f>50-3*X$5-2*X$6-2*X$7</f>
        <v>50</v>
      </c>
      <c r="Y13" s="169">
        <f>50-3*Y$5-2*Y$6-Y$7</f>
        <v>50</v>
      </c>
      <c r="Z13" s="169">
        <f>50-3*Z$5-4*Z$6-2*Z$7</f>
        <v>50</v>
      </c>
      <c r="AA13" s="169">
        <f>50-3*AA$5-4*AA$6-3*AA$7</f>
        <v>50</v>
      </c>
      <c r="AB13" s="169">
        <f>50-3*AB$5-3*AB$6-AB$7</f>
        <v>50</v>
      </c>
      <c r="AC13" s="169">
        <f>50-3*AC$5-3*AC$6-3*AC$7</f>
        <v>50</v>
      </c>
      <c r="AF13" s="183" t="s">
        <v>44</v>
      </c>
      <c r="AG13" s="179">
        <v>38</v>
      </c>
      <c r="AH13" s="179">
        <v>33</v>
      </c>
      <c r="AI13" s="179">
        <v>0</v>
      </c>
      <c r="AJ13" s="179">
        <v>0</v>
      </c>
      <c r="AK13" s="179">
        <v>0</v>
      </c>
      <c r="AL13" s="179">
        <v>0</v>
      </c>
      <c r="AM13" s="179"/>
      <c r="AN13" s="179"/>
      <c r="AO13" s="179"/>
      <c r="AP13" s="179"/>
      <c r="AQ13" s="179"/>
      <c r="AR13" s="179"/>
      <c r="AS13" s="179"/>
      <c r="AT13" s="179"/>
      <c r="BC13" s="178"/>
    </row>
    <row r="14" spans="2:49" ht="15.75">
      <c r="B14" s="169">
        <v>1342</v>
      </c>
      <c r="C14" s="184" t="s">
        <v>42</v>
      </c>
      <c r="D14" s="169">
        <v>6</v>
      </c>
      <c r="E14" s="169">
        <v>0</v>
      </c>
      <c r="F14" s="169">
        <f>(50-2*M-B)</f>
        <v>50</v>
      </c>
      <c r="G14" s="169">
        <f>50-2*G$6-2*G$7</f>
        <v>50</v>
      </c>
      <c r="H14" s="169">
        <f>50-H$7</f>
        <v>50</v>
      </c>
      <c r="I14" s="169">
        <v>50</v>
      </c>
      <c r="J14" s="169">
        <f>50-J$6-2*J$7</f>
        <v>50</v>
      </c>
      <c r="K14" s="169">
        <f>50-K$6</f>
        <v>50</v>
      </c>
      <c r="L14" s="169">
        <f>50-3*L$5-2*L$6-L$7</f>
        <v>50</v>
      </c>
      <c r="M14" s="169">
        <f>50-3*M$5-2*M$6-2*M$7</f>
        <v>50</v>
      </c>
      <c r="N14" s="169">
        <f>50-3*N$5-3*N$6-N$7</f>
        <v>50</v>
      </c>
      <c r="O14" s="169">
        <f>50-3*O$5-3*O$6-3*O$7</f>
        <v>50</v>
      </c>
      <c r="P14" s="169">
        <f>50-3*P$5-4*P$6-2*P$7</f>
        <v>50</v>
      </c>
      <c r="Q14" s="169">
        <f>50-3*Q$5-4*Q$6-3*Q$7</f>
        <v>50</v>
      </c>
      <c r="R14" s="169">
        <f>50-R$5-R$7</f>
        <v>50</v>
      </c>
      <c r="S14" s="169">
        <f>50-S$5</f>
        <v>50</v>
      </c>
      <c r="T14" s="169">
        <f>50-T$5-3*T$6-T$7</f>
        <v>50</v>
      </c>
      <c r="U14" s="169">
        <f>50-U$5-3*U$6-3*U$7</f>
        <v>50</v>
      </c>
      <c r="V14" s="169">
        <f>50-V$5-2*V$6</f>
        <v>50</v>
      </c>
      <c r="W14" s="169">
        <f>50-W$5-2*W$6-3*W$7</f>
        <v>50</v>
      </c>
      <c r="X14" s="169">
        <f>50-2*X$5-X$6-2*X$7</f>
        <v>50</v>
      </c>
      <c r="Y14" s="169">
        <f>50-2*Y$5-Y$6</f>
        <v>50</v>
      </c>
      <c r="Z14" s="169">
        <f>50-2*Z$5-4*Z$6-2*Z$7</f>
        <v>50</v>
      </c>
      <c r="AA14" s="169">
        <f>50-2*AA$5-4*AA$6-3*AA$7</f>
        <v>50</v>
      </c>
      <c r="AB14" s="169">
        <f>50-2*AB$5-2*AB$6</f>
        <v>50</v>
      </c>
      <c r="AC14" s="169">
        <f>50-2*AC$5-2*AC$6-3*AC$7</f>
        <v>50</v>
      </c>
      <c r="AF14" s="183" t="s">
        <v>45</v>
      </c>
      <c r="AG14" s="179">
        <v>44</v>
      </c>
      <c r="AH14" s="179">
        <v>46</v>
      </c>
      <c r="AI14" s="179">
        <v>0</v>
      </c>
      <c r="AJ14" s="179">
        <v>0</v>
      </c>
      <c r="AK14" s="179">
        <v>0</v>
      </c>
      <c r="AL14" s="179">
        <v>0</v>
      </c>
      <c r="AM14" s="179"/>
      <c r="AN14" s="179"/>
      <c r="AO14" s="179"/>
      <c r="AP14" s="179"/>
      <c r="AQ14" s="179"/>
      <c r="AR14" s="179"/>
      <c r="AS14" s="179"/>
      <c r="AT14" s="179"/>
      <c r="AW14" s="178"/>
    </row>
    <row r="15" spans="2:49" ht="15.75">
      <c r="B15" s="169">
        <v>1423</v>
      </c>
      <c r="C15" s="184" t="s">
        <v>43</v>
      </c>
      <c r="D15" s="169">
        <v>7</v>
      </c>
      <c r="E15" s="169">
        <v>0</v>
      </c>
      <c r="F15" s="169">
        <f>(50-M-2*B)</f>
        <v>50</v>
      </c>
      <c r="G15" s="169">
        <f>50-G$6</f>
        <v>50</v>
      </c>
      <c r="H15" s="169">
        <f>50-2*H$6-2*H$7</f>
        <v>50</v>
      </c>
      <c r="I15" s="169">
        <f>50-2*I$6-I$7</f>
        <v>50</v>
      </c>
      <c r="J15" s="169">
        <v>50</v>
      </c>
      <c r="K15" s="169">
        <f>50-K$7</f>
        <v>50</v>
      </c>
      <c r="L15" s="169">
        <f>50-2*L$5-L$6-2*L$7</f>
        <v>50</v>
      </c>
      <c r="M15" s="169">
        <f>50-2*M$5-M$6</f>
        <v>50</v>
      </c>
      <c r="N15" s="169">
        <f>50-2*N$5-4*N$6-2*N$7</f>
        <v>50</v>
      </c>
      <c r="O15" s="169">
        <f>50-2*O$5-4*O$6-3*O$7</f>
        <v>50</v>
      </c>
      <c r="P15" s="169">
        <f>50-2*P$5-2*P$6</f>
        <v>50</v>
      </c>
      <c r="Q15" s="169">
        <f>50-2*Q$5-2*Q$6-3*Q$7</f>
        <v>50</v>
      </c>
      <c r="R15" s="169">
        <f>50-3*R$5-2*R$6-2*R$7</f>
        <v>50</v>
      </c>
      <c r="S15" s="169">
        <f>50-3*S$5-2*S$6-S$7</f>
        <v>50</v>
      </c>
      <c r="T15" s="169">
        <f>50-3*T$5-4*T$6-2*T$7</f>
        <v>50</v>
      </c>
      <c r="U15" s="169">
        <f>50-3*U$5-4*U$6-3*U$7</f>
        <v>50</v>
      </c>
      <c r="V15" s="169">
        <f>50-3*V$5-3*V$6-V$7</f>
        <v>50</v>
      </c>
      <c r="W15" s="169">
        <f>50-3*W$5-3*W$6-3*W$7</f>
        <v>50</v>
      </c>
      <c r="X15" s="169">
        <f>50-X$5</f>
        <v>50</v>
      </c>
      <c r="Y15" s="169">
        <f>50-Y$5-Y$7</f>
        <v>50</v>
      </c>
      <c r="Z15" s="169">
        <f>50-Z$5-2*Z$6</f>
        <v>50</v>
      </c>
      <c r="AA15" s="169">
        <f>50-AA$5-2*AA$6-3*AA$7</f>
        <v>50</v>
      </c>
      <c r="AB15" s="169">
        <f>50-AB$5-3*AB$6-AB$7</f>
        <v>50</v>
      </c>
      <c r="AC15" s="169">
        <f>50-AC$5-3*AC$6-3*AC$7</f>
        <v>50</v>
      </c>
      <c r="AE15" s="187"/>
      <c r="AF15" s="183" t="s">
        <v>46</v>
      </c>
      <c r="AG15" s="179">
        <v>46</v>
      </c>
      <c r="AH15" s="186">
        <v>49</v>
      </c>
      <c r="AI15" s="179">
        <v>0</v>
      </c>
      <c r="AJ15" s="179">
        <v>0</v>
      </c>
      <c r="AK15" s="179">
        <v>0</v>
      </c>
      <c r="AL15" s="179">
        <v>0</v>
      </c>
      <c r="AM15" s="179"/>
      <c r="AN15" s="179"/>
      <c r="AO15" s="179"/>
      <c r="AP15" s="179"/>
      <c r="AQ15" s="179"/>
      <c r="AR15" s="179"/>
      <c r="AS15" s="179"/>
      <c r="AT15" s="179"/>
      <c r="AW15" s="178"/>
    </row>
    <row r="16" spans="2:49" ht="15.75">
      <c r="B16" s="169">
        <v>1432</v>
      </c>
      <c r="C16" s="184" t="s">
        <v>44</v>
      </c>
      <c r="D16" s="169">
        <v>8</v>
      </c>
      <c r="E16" s="169">
        <v>0</v>
      </c>
      <c r="F16" s="169">
        <f>(50-2*M-2*B)</f>
        <v>50</v>
      </c>
      <c r="G16" s="169">
        <f>50-2*G$6-G$7</f>
        <v>50</v>
      </c>
      <c r="H16" s="169">
        <f>50-H$6-2*H$7</f>
        <v>50</v>
      </c>
      <c r="I16" s="169">
        <f>50-I$6</f>
        <v>50</v>
      </c>
      <c r="J16" s="169">
        <f>50-J$7</f>
        <v>50</v>
      </c>
      <c r="K16" s="169">
        <v>50</v>
      </c>
      <c r="L16" s="169">
        <f>50-3*L$5-2*L$6-2*L$7</f>
        <v>50</v>
      </c>
      <c r="M16" s="169">
        <f>50-3*M$5-2*M$6-M$7</f>
        <v>50</v>
      </c>
      <c r="N16" s="169">
        <f>50-3*N$5-4*N$6-2*N$7</f>
        <v>50</v>
      </c>
      <c r="O16" s="169">
        <f>50-3*O$5-4*O$6-3*O$7</f>
        <v>50</v>
      </c>
      <c r="P16" s="169">
        <f>50-3*P$5-3*P$6-P$7</f>
        <v>50</v>
      </c>
      <c r="Q16" s="169">
        <f>50-3*Q$5-3*Q$6-3*Q$7</f>
        <v>50</v>
      </c>
      <c r="R16" s="169">
        <f>50-2*R$5-R$6-2*R$7</f>
        <v>50</v>
      </c>
      <c r="S16" s="169">
        <f>50-2*S$5-S$6</f>
        <v>50</v>
      </c>
      <c r="T16" s="169">
        <f>50-2*T$5-4*T$6-2*T$7</f>
        <v>50</v>
      </c>
      <c r="U16" s="169">
        <f>50-2*U$5-4*U$6-3*U$7</f>
        <v>50</v>
      </c>
      <c r="V16" s="169">
        <f>50-2*V$5-2*V$6</f>
        <v>50</v>
      </c>
      <c r="W16" s="169">
        <f>50-2*W$5-2*W$6-3*W$7</f>
        <v>50</v>
      </c>
      <c r="X16" s="169">
        <f>50-X$5-X$7</f>
        <v>50</v>
      </c>
      <c r="Y16" s="169">
        <f>50-Y$5</f>
        <v>50</v>
      </c>
      <c r="Z16" s="169">
        <f>50-Z$5-3*Z$6-Z$7</f>
        <v>50</v>
      </c>
      <c r="AA16" s="169">
        <f>50-AA$5-3*AA$6-3*AA$7</f>
        <v>50</v>
      </c>
      <c r="AB16" s="169">
        <f>50-AB$5-2*AB$6</f>
        <v>50</v>
      </c>
      <c r="AC16" s="169">
        <f>50-AC$5-2*AC$6-3*AC$7</f>
        <v>50</v>
      </c>
      <c r="AF16" s="183" t="s">
        <v>47</v>
      </c>
      <c r="AG16" s="179">
        <v>45</v>
      </c>
      <c r="AH16" s="179">
        <v>44</v>
      </c>
      <c r="AI16" s="179">
        <v>0</v>
      </c>
      <c r="AJ16" s="179">
        <v>0</v>
      </c>
      <c r="AK16" s="179">
        <v>0</v>
      </c>
      <c r="AL16" s="179">
        <v>0</v>
      </c>
      <c r="AM16" s="179"/>
      <c r="AN16" s="179"/>
      <c r="AO16" s="179"/>
      <c r="AP16" s="179"/>
      <c r="AQ16" s="179"/>
      <c r="AR16" s="179"/>
      <c r="AS16" s="179"/>
      <c r="AT16" s="179"/>
      <c r="AW16" s="178"/>
    </row>
    <row r="17" spans="2:46" ht="15.75">
      <c r="B17" s="169">
        <v>2134</v>
      </c>
      <c r="C17" s="184" t="s">
        <v>45</v>
      </c>
      <c r="D17" s="169">
        <v>9</v>
      </c>
      <c r="E17" s="169">
        <v>0</v>
      </c>
      <c r="F17" s="169">
        <f>(50-T)</f>
        <v>50</v>
      </c>
      <c r="G17" s="169">
        <f>50-G$5-G$7</f>
        <v>50</v>
      </c>
      <c r="H17" s="169">
        <f>50-H$5-2*H$6</f>
        <v>50</v>
      </c>
      <c r="I17" s="169">
        <f>50-I$5-2*I$6-3*I$7</f>
        <v>50</v>
      </c>
      <c r="J17" s="169">
        <f>50-J$5-3*J$6-J$7</f>
        <v>50</v>
      </c>
      <c r="K17" s="169">
        <f>50-K$5-3*K$6-3*K$7</f>
        <v>50</v>
      </c>
      <c r="L17" s="169">
        <v>50</v>
      </c>
      <c r="M17" s="169">
        <f>50-M$7</f>
        <v>50</v>
      </c>
      <c r="N17" s="169">
        <f>50-N$6</f>
        <v>50</v>
      </c>
      <c r="O17" s="169">
        <f>50-O$6-2*O$7</f>
        <v>50</v>
      </c>
      <c r="P17" s="169">
        <f>50-2*P$6-P$7</f>
        <v>50</v>
      </c>
      <c r="Q17" s="169">
        <f>50-2*Q$6-2*Q$7</f>
        <v>50</v>
      </c>
      <c r="R17" s="169">
        <f>50-2*R$5-2*R$6</f>
        <v>50</v>
      </c>
      <c r="S17" s="169">
        <f>50-2*S$5-2*S$6-3*S$7</f>
        <v>50</v>
      </c>
      <c r="T17" s="169">
        <f>50-2*T$5-T$6</f>
        <v>50</v>
      </c>
      <c r="U17" s="169">
        <f>50-2*U$5-U$6-2*U$7</f>
        <v>50</v>
      </c>
      <c r="V17" s="169">
        <f>50-2*V$5-4*V$6-3*V$7</f>
        <v>50</v>
      </c>
      <c r="W17" s="169">
        <f>50-2*W$5-4*W$6-2*W$7</f>
        <v>50</v>
      </c>
      <c r="X17" s="169">
        <f>50-3*X$5-3*X$6-X$7</f>
        <v>50</v>
      </c>
      <c r="Y17" s="169">
        <f>50-3*Y$5-3*Y$6-3*Y$7</f>
        <v>50</v>
      </c>
      <c r="Z17" s="169">
        <f>50-3*Z$5-2*Z$6-Z$7</f>
        <v>50</v>
      </c>
      <c r="AA17" s="169">
        <f>50-3*AA$5-2*AA$6-2*AA$7</f>
        <v>50</v>
      </c>
      <c r="AB17" s="169">
        <f>50-3*AB$5-4*AB$6-3*AB$7</f>
        <v>50</v>
      </c>
      <c r="AC17" s="169">
        <f>50-3*AC$5-4*AC$6-2*AC$7</f>
        <v>50</v>
      </c>
      <c r="AF17" s="183" t="s">
        <v>48</v>
      </c>
      <c r="AG17" s="179">
        <v>48</v>
      </c>
      <c r="AH17" s="179">
        <v>45</v>
      </c>
      <c r="AI17" s="179">
        <v>0</v>
      </c>
      <c r="AJ17" s="179">
        <v>0</v>
      </c>
      <c r="AK17" s="179">
        <v>0</v>
      </c>
      <c r="AL17" s="179">
        <v>0</v>
      </c>
      <c r="AM17" s="179"/>
      <c r="AN17" s="179"/>
      <c r="AO17" s="179"/>
      <c r="AP17" s="179"/>
      <c r="AQ17" s="179"/>
      <c r="AR17" s="179"/>
      <c r="AS17" s="179"/>
      <c r="AT17" s="179"/>
    </row>
    <row r="18" spans="2:46" ht="15.75">
      <c r="B18" s="169">
        <v>2143</v>
      </c>
      <c r="C18" s="184" t="s">
        <v>46</v>
      </c>
      <c r="D18" s="169">
        <v>10</v>
      </c>
      <c r="E18" s="169">
        <v>0</v>
      </c>
      <c r="F18" s="169">
        <f>(50-T-B)</f>
        <v>50</v>
      </c>
      <c r="G18" s="169">
        <f>50-G$5</f>
        <v>50</v>
      </c>
      <c r="H18" s="169">
        <f>50-H$5-3*H$6-H$7</f>
        <v>50</v>
      </c>
      <c r="I18" s="169">
        <f>50-I$5-3*I$6-3*I$7</f>
        <v>50</v>
      </c>
      <c r="J18" s="169">
        <f>50-J$5-2*J$6</f>
        <v>50</v>
      </c>
      <c r="K18" s="169">
        <f>50-K$5-2*K$6-3*K$7</f>
        <v>50</v>
      </c>
      <c r="L18" s="169">
        <f>50-L$7</f>
        <v>50</v>
      </c>
      <c r="M18" s="169">
        <v>50</v>
      </c>
      <c r="N18" s="169">
        <f>50-2*N$6-N$7</f>
        <v>50</v>
      </c>
      <c r="O18" s="169">
        <f>50-2*O$6-2*O$7</f>
        <v>50</v>
      </c>
      <c r="P18" s="169">
        <f>50-P$6</f>
        <v>50</v>
      </c>
      <c r="Q18" s="169">
        <f>50-Q$6-2*Q$7</f>
        <v>50</v>
      </c>
      <c r="R18" s="169">
        <f>50-3*R$5-3*R$6-R$7</f>
        <v>50</v>
      </c>
      <c r="S18" s="169">
        <f>50-3*S$5-3*S$6-3*S$7</f>
        <v>50</v>
      </c>
      <c r="T18" s="169">
        <f>50-3*T$5-2*T$6-T$7</f>
        <v>50</v>
      </c>
      <c r="U18" s="169">
        <f>50-3*U$5-2*U$6-2*U$7</f>
        <v>50</v>
      </c>
      <c r="V18" s="169">
        <f>50-3*V$5-4*V$6-3*V$7</f>
        <v>50</v>
      </c>
      <c r="W18" s="169">
        <f>50-3*W$5-4*W$6-2*W$7</f>
        <v>50</v>
      </c>
      <c r="X18" s="169">
        <f>50-2*X$5-2*X$6</f>
        <v>50</v>
      </c>
      <c r="Y18" s="169">
        <f>50-2*Y$5-2*Y$6-3*Y$7</f>
        <v>50</v>
      </c>
      <c r="Z18" s="169">
        <f>50-2*Z$5-Z$6</f>
        <v>50</v>
      </c>
      <c r="AA18" s="169">
        <f>50-2*AA$5-AA$6-2*AA$7</f>
        <v>50</v>
      </c>
      <c r="AB18" s="169">
        <f>50-2*AB$5-4*AB$6-3*AB$7</f>
        <v>50</v>
      </c>
      <c r="AC18" s="169">
        <f>50-2*AC$5-4*AC$6-2*AC$7</f>
        <v>50</v>
      </c>
      <c r="AF18" s="183" t="s">
        <v>49</v>
      </c>
      <c r="AG18" s="179">
        <v>49</v>
      </c>
      <c r="AH18" s="179">
        <v>50</v>
      </c>
      <c r="AI18" s="179">
        <v>0</v>
      </c>
      <c r="AJ18" s="179">
        <v>0</v>
      </c>
      <c r="AK18" s="179">
        <v>0</v>
      </c>
      <c r="AL18" s="179">
        <v>0</v>
      </c>
      <c r="AM18" s="179"/>
      <c r="AN18" s="179"/>
      <c r="AO18" s="179"/>
      <c r="AP18" s="179"/>
      <c r="AQ18" s="179"/>
      <c r="AR18" s="179"/>
      <c r="AS18" s="179"/>
      <c r="AT18" s="179"/>
    </row>
    <row r="19" spans="2:46" ht="15.75">
      <c r="B19" s="169">
        <v>2314</v>
      </c>
      <c r="C19" s="184" t="s">
        <v>47</v>
      </c>
      <c r="D19" s="169">
        <v>11</v>
      </c>
      <c r="E19" s="169">
        <v>0</v>
      </c>
      <c r="F19" s="169">
        <f>(50-2*T-M)</f>
        <v>50</v>
      </c>
      <c r="G19" s="169">
        <f>50-2*G$5-G$6-2*G$7</f>
        <v>50</v>
      </c>
      <c r="H19" s="169">
        <f>50-2*H$5-2*H$6</f>
        <v>50</v>
      </c>
      <c r="I19" s="169">
        <f>50-2*I$5-2*I$6-3*I$7</f>
        <v>50</v>
      </c>
      <c r="J19" s="169">
        <f>50-2*J$5-4*J$6-2*J$7</f>
        <v>50</v>
      </c>
      <c r="K19" s="169">
        <f>50-2*K$5-4*K$6-3*K$7</f>
        <v>50</v>
      </c>
      <c r="L19" s="169">
        <f>50-L$6</f>
        <v>50</v>
      </c>
      <c r="M19" s="169">
        <f>50-M$6-2*M$7</f>
        <v>50</v>
      </c>
      <c r="N19" s="169">
        <v>50</v>
      </c>
      <c r="O19" s="169">
        <f>50-O$7</f>
        <v>50</v>
      </c>
      <c r="P19" s="169">
        <f>50-2*P$6-2*P$7</f>
        <v>50</v>
      </c>
      <c r="Q19" s="169">
        <f>50-2*Q$6-Q$7</f>
        <v>50</v>
      </c>
      <c r="R19" s="169">
        <f>50-R$5-2*R$6</f>
        <v>50</v>
      </c>
      <c r="S19" s="169">
        <f>50-S$5-2*S$6-3*S$7</f>
        <v>50</v>
      </c>
      <c r="T19" s="169">
        <f>50-T$5</f>
        <v>50</v>
      </c>
      <c r="U19" s="169">
        <f>50-U$5-U$7</f>
        <v>50</v>
      </c>
      <c r="V19" s="169">
        <f>50-V$5-3*V$6-3*V$7</f>
        <v>50</v>
      </c>
      <c r="W19" s="169">
        <f>50-W$5-3*W$6-W$7</f>
        <v>50</v>
      </c>
      <c r="X19" s="169">
        <f>50-3*X$5-4*X$6-2*X$7</f>
        <v>50</v>
      </c>
      <c r="Y19" s="169">
        <f>50-3*Y$5-4*Y$6-3*Y$7</f>
        <v>50</v>
      </c>
      <c r="Z19" s="169">
        <f>50-3*Z$5-2*Z$6-2*Z$7</f>
        <v>50</v>
      </c>
      <c r="AA19" s="169">
        <f>50-3*AA$5-2*AA$6-AA$7</f>
        <v>50</v>
      </c>
      <c r="AB19" s="169">
        <f>50-3*AB$5-3*AB$6-3*AB$7</f>
        <v>50</v>
      </c>
      <c r="AC19" s="169">
        <f>50-3*AC$5-3*AC$6-AC$7</f>
        <v>50</v>
      </c>
      <c r="AF19" s="183" t="s">
        <v>50</v>
      </c>
      <c r="AG19" s="179">
        <v>50</v>
      </c>
      <c r="AH19" s="179">
        <v>48</v>
      </c>
      <c r="AI19" s="179">
        <v>0</v>
      </c>
      <c r="AJ19" s="179">
        <v>0</v>
      </c>
      <c r="AK19" s="179">
        <v>0</v>
      </c>
      <c r="AL19" s="179">
        <v>0</v>
      </c>
      <c r="AM19" s="179"/>
      <c r="AN19" s="179"/>
      <c r="AO19" s="179"/>
      <c r="AP19" s="179"/>
      <c r="AQ19" s="179"/>
      <c r="AR19" s="179"/>
      <c r="AS19" s="179"/>
      <c r="AT19" s="179"/>
    </row>
    <row r="20" spans="2:46" ht="15.75">
      <c r="B20" s="169">
        <v>2341</v>
      </c>
      <c r="C20" s="184" t="s">
        <v>48</v>
      </c>
      <c r="D20" s="169">
        <v>12</v>
      </c>
      <c r="E20" s="169">
        <v>0</v>
      </c>
      <c r="F20" s="169">
        <f>(50-3*T-2*M-B)</f>
        <v>50</v>
      </c>
      <c r="G20" s="169">
        <f>50-3*G$5-2*G$6-2*G$7</f>
        <v>50</v>
      </c>
      <c r="H20" s="169">
        <f>50-3*H$5-3*H$6-H$7</f>
        <v>50</v>
      </c>
      <c r="I20" s="169">
        <f>50-3*I$5-3*I$6-3*I$7</f>
        <v>50</v>
      </c>
      <c r="J20" s="169">
        <f>50-3*J$5-4*J$6-2*J$7</f>
        <v>50</v>
      </c>
      <c r="K20" s="169">
        <f>50-3*K$5-4*K$6-3*K$7</f>
        <v>50</v>
      </c>
      <c r="L20" s="169">
        <f>50-2*L$6-L$7</f>
        <v>50</v>
      </c>
      <c r="M20" s="169">
        <f>50-2*M$6-2*M$7</f>
        <v>50</v>
      </c>
      <c r="N20" s="169">
        <f>50-N$7</f>
        <v>50</v>
      </c>
      <c r="O20" s="169">
        <v>50</v>
      </c>
      <c r="P20" s="169">
        <f>50-P$6-2*P$7</f>
        <v>50</v>
      </c>
      <c r="Q20" s="169">
        <f>50-Q$6</f>
        <v>50</v>
      </c>
      <c r="R20" s="169">
        <f>50-R$5-3*R$6-R$7</f>
        <v>50</v>
      </c>
      <c r="S20" s="169">
        <f>50-S$5-3*S$6-3*S$7</f>
        <v>50</v>
      </c>
      <c r="T20" s="169">
        <f>50-T$5-T$7</f>
        <v>50</v>
      </c>
      <c r="U20" s="169">
        <f>50-U$5</f>
        <v>50</v>
      </c>
      <c r="V20" s="169">
        <f>50-V$5-2*V$6-3*V$7</f>
        <v>50</v>
      </c>
      <c r="W20" s="169">
        <f>50-W$5-2*W$6</f>
        <v>50</v>
      </c>
      <c r="X20" s="169">
        <f>50-2*X$5-4*X$6-2*X$7</f>
        <v>50</v>
      </c>
      <c r="Y20" s="169">
        <f>50-2*Y$5-4*Y$6-3*Y$7</f>
        <v>50</v>
      </c>
      <c r="Z20" s="169">
        <f>50-2*Z$5-Z$6-2*Z$7</f>
        <v>50</v>
      </c>
      <c r="AA20" s="169">
        <f>50-2*AA$5-AA$6</f>
        <v>50</v>
      </c>
      <c r="AB20" s="169">
        <f>50-2*AB$5-2*AB$6-3*AB$7</f>
        <v>50</v>
      </c>
      <c r="AC20" s="169">
        <f>50-2*AC$5-2*AC$6</f>
        <v>50</v>
      </c>
      <c r="AF20" s="183" t="s">
        <v>37</v>
      </c>
      <c r="AG20" s="179">
        <v>38</v>
      </c>
      <c r="AH20" s="179">
        <v>32</v>
      </c>
      <c r="AI20" s="179">
        <v>0</v>
      </c>
      <c r="AJ20" s="179">
        <v>0</v>
      </c>
      <c r="AK20" s="179">
        <v>0</v>
      </c>
      <c r="AL20" s="179">
        <v>0</v>
      </c>
      <c r="AM20" s="179"/>
      <c r="AN20" s="179"/>
      <c r="AO20" s="179"/>
      <c r="AP20" s="179"/>
      <c r="AQ20" s="179"/>
      <c r="AR20" s="179"/>
      <c r="AS20" s="179"/>
      <c r="AT20" s="179"/>
    </row>
    <row r="21" spans="2:46" ht="15.75">
      <c r="B21" s="169">
        <v>2413</v>
      </c>
      <c r="C21" s="184" t="s">
        <v>49</v>
      </c>
      <c r="D21" s="169">
        <v>13</v>
      </c>
      <c r="E21" s="169">
        <v>0</v>
      </c>
      <c r="F21" s="169">
        <f>(50-2*T-M-2*B)</f>
        <v>50</v>
      </c>
      <c r="G21" s="169">
        <f>50-2*G$5-G$6</f>
        <v>50</v>
      </c>
      <c r="H21" s="169">
        <f>50-2*H$5-4*H$6-2*H$7</f>
        <v>50</v>
      </c>
      <c r="I21" s="169">
        <f>50-2*I$5-4*I$6-3*I$7</f>
        <v>50</v>
      </c>
      <c r="J21" s="169">
        <f>50-2*J$5-2*J$6</f>
        <v>50</v>
      </c>
      <c r="K21" s="169">
        <f>50-2*K$5-2*K$6-3*K$7</f>
        <v>50</v>
      </c>
      <c r="L21" s="169">
        <f>50-L$6-2*L$7</f>
        <v>50</v>
      </c>
      <c r="M21" s="169">
        <f>50-M$6</f>
        <v>50</v>
      </c>
      <c r="N21" s="169">
        <f>50-2*N$6-2*N$7</f>
        <v>50</v>
      </c>
      <c r="O21" s="169">
        <f>50-2*O$6-O$7</f>
        <v>50</v>
      </c>
      <c r="P21" s="169">
        <v>50</v>
      </c>
      <c r="Q21" s="169">
        <f>50-Q$7</f>
        <v>50</v>
      </c>
      <c r="R21" s="169">
        <f>50-3*R$5-4*R$6-2*R$7</f>
        <v>50</v>
      </c>
      <c r="S21" s="169">
        <f>50-3*S$5-4*S$6-3*S$7</f>
        <v>50</v>
      </c>
      <c r="T21" s="169">
        <f>50-3*T$5-2*T$6-2*T$7</f>
        <v>50</v>
      </c>
      <c r="U21" s="169">
        <f>50-3*U$5-2*U$6-U$7</f>
        <v>50</v>
      </c>
      <c r="V21" s="169">
        <f>50-3*V$5-3*V$6-3*V$7</f>
        <v>50</v>
      </c>
      <c r="W21" s="169">
        <f>50-3*W$5-3*W$6-W$7</f>
        <v>50</v>
      </c>
      <c r="X21" s="169">
        <f>50-X$5-2*X$6</f>
        <v>50</v>
      </c>
      <c r="Y21" s="169">
        <f>50-Y$5-2*Y$6-3*Y$7</f>
        <v>50</v>
      </c>
      <c r="Z21" s="169">
        <f>50-Z$5</f>
        <v>50</v>
      </c>
      <c r="AA21" s="169">
        <f>50-AA$5-AA$7</f>
        <v>50</v>
      </c>
      <c r="AB21" s="169">
        <f>50-AB$5-3*AB$6-3*AB$7</f>
        <v>50</v>
      </c>
      <c r="AC21" s="169">
        <f>50-AC$5-3*AC$6-AC$7</f>
        <v>50</v>
      </c>
      <c r="AF21" s="183" t="s">
        <v>51</v>
      </c>
      <c r="AG21" s="179">
        <v>37</v>
      </c>
      <c r="AH21" s="179">
        <v>28</v>
      </c>
      <c r="AI21" s="179">
        <v>0</v>
      </c>
      <c r="AJ21" s="179">
        <v>0</v>
      </c>
      <c r="AK21" s="179">
        <v>0</v>
      </c>
      <c r="AL21" s="179">
        <v>0</v>
      </c>
      <c r="AM21" s="179"/>
      <c r="AN21" s="179"/>
      <c r="AO21" s="179"/>
      <c r="AP21" s="179"/>
      <c r="AQ21" s="179"/>
      <c r="AR21" s="179"/>
      <c r="AS21" s="179"/>
      <c r="AT21" s="179"/>
    </row>
    <row r="22" spans="2:46" ht="15.75">
      <c r="B22" s="169">
        <v>2431</v>
      </c>
      <c r="C22" s="184" t="s">
        <v>50</v>
      </c>
      <c r="D22" s="169">
        <v>14</v>
      </c>
      <c r="E22" s="169">
        <v>0</v>
      </c>
      <c r="F22" s="169">
        <f>(50-3*T-2*M-2*B)</f>
        <v>50</v>
      </c>
      <c r="G22" s="169">
        <f>50-3*G$5-2*G$6-G$7</f>
        <v>50</v>
      </c>
      <c r="H22" s="169">
        <f>50-3*H$5-4*H$6-2*H$7</f>
        <v>50</v>
      </c>
      <c r="I22" s="169">
        <f>50-3*I$5-4*I$6-3*I$7</f>
        <v>50</v>
      </c>
      <c r="J22" s="169">
        <f>50-3*J$5-3*J$6-J$7</f>
        <v>50</v>
      </c>
      <c r="K22" s="169">
        <f>50-3*K$5-3*K$6-3*K$7</f>
        <v>50</v>
      </c>
      <c r="L22" s="169">
        <f>50-2*L$6-2*L$7</f>
        <v>50</v>
      </c>
      <c r="M22" s="169">
        <f>50-2*M$6-M$7</f>
        <v>50</v>
      </c>
      <c r="N22" s="169">
        <f>50-N$6-2*N$7</f>
        <v>50</v>
      </c>
      <c r="O22" s="169">
        <f>50-O$6</f>
        <v>50</v>
      </c>
      <c r="P22" s="169">
        <f>50-P$7</f>
        <v>50</v>
      </c>
      <c r="Q22" s="169">
        <v>50</v>
      </c>
      <c r="R22" s="169">
        <f>50-2*R$5-4*R$6-2*R$7</f>
        <v>50</v>
      </c>
      <c r="S22" s="169">
        <f>50-2*S$5-4*S$6-3*S$7</f>
        <v>50</v>
      </c>
      <c r="T22" s="169">
        <f>50-2*T$5-T$6-2*T$7</f>
        <v>50</v>
      </c>
      <c r="U22" s="169">
        <f>50-2*U$5-U$6</f>
        <v>50</v>
      </c>
      <c r="V22" s="169">
        <f>50-2*V$5-2*V$6-3*V$7</f>
        <v>50</v>
      </c>
      <c r="W22" s="169">
        <f>50-2*W$5-2*W$6</f>
        <v>50</v>
      </c>
      <c r="X22" s="169">
        <f>50-X$5-3*X$6-X$7</f>
        <v>50</v>
      </c>
      <c r="Y22" s="169">
        <f>50-Y$5-3*Y$6-3*Y$7</f>
        <v>50</v>
      </c>
      <c r="Z22" s="169">
        <f>50-Z$5-Z$7</f>
        <v>50</v>
      </c>
      <c r="AA22" s="169">
        <f>50-AA$5</f>
        <v>50</v>
      </c>
      <c r="AB22" s="169">
        <f>50-AB$5-2*AB$6-3*AB$7</f>
        <v>50</v>
      </c>
      <c r="AC22" s="169">
        <f>50-AC$5-2*AC$6</f>
        <v>50</v>
      </c>
      <c r="AF22" s="183" t="s">
        <v>52</v>
      </c>
      <c r="AG22" s="179">
        <v>42</v>
      </c>
      <c r="AH22" s="179">
        <v>37</v>
      </c>
      <c r="AI22" s="179">
        <v>0</v>
      </c>
      <c r="AJ22" s="179">
        <v>0</v>
      </c>
      <c r="AK22" s="179">
        <v>0</v>
      </c>
      <c r="AL22" s="179">
        <v>0</v>
      </c>
      <c r="AM22" s="179"/>
      <c r="AN22" s="179"/>
      <c r="AO22" s="179"/>
      <c r="AP22" s="179"/>
      <c r="AQ22" s="179"/>
      <c r="AR22" s="179"/>
      <c r="AS22" s="179"/>
      <c r="AT22" s="179"/>
    </row>
    <row r="23" spans="2:46" ht="15.75">
      <c r="B23" s="169">
        <v>3124</v>
      </c>
      <c r="C23" s="184" t="s">
        <v>37</v>
      </c>
      <c r="D23" s="169">
        <v>15</v>
      </c>
      <c r="E23" s="169">
        <v>0</v>
      </c>
      <c r="F23" s="169">
        <f>(50-T-2*M)</f>
        <v>50</v>
      </c>
      <c r="G23" s="169">
        <f>50-G$5-2*G$6-3*G$7</f>
        <v>50</v>
      </c>
      <c r="H23" s="169">
        <f>50-H$5</f>
        <v>50</v>
      </c>
      <c r="I23" s="169">
        <f>50-I$5-I$7</f>
        <v>50</v>
      </c>
      <c r="J23" s="169">
        <f>50-J$5-3*J$6-3*J$7</f>
        <v>50</v>
      </c>
      <c r="K23" s="169">
        <f>50-K$5-3*K$6-K$7</f>
        <v>50</v>
      </c>
      <c r="L23" s="169">
        <f>50-2*L$5-2*L$6</f>
        <v>50</v>
      </c>
      <c r="M23" s="169">
        <f>50-2*M$5-2*M$6-3*M$7</f>
        <v>50</v>
      </c>
      <c r="N23" s="169">
        <f>50-2*N$5-N$6</f>
        <v>50</v>
      </c>
      <c r="O23" s="169">
        <f>50-2*O$5-O$6-2*O$7</f>
        <v>50</v>
      </c>
      <c r="P23" s="169">
        <f>50-2*P$5-4*P$6-3*P$7</f>
        <v>50</v>
      </c>
      <c r="Q23" s="169">
        <f>50-2*Q$5-4*Q$6-2*Q$7</f>
        <v>50</v>
      </c>
      <c r="R23" s="169">
        <v>50</v>
      </c>
      <c r="S23" s="169">
        <f>50-S$7</f>
        <v>50</v>
      </c>
      <c r="T23" s="169">
        <f>50-T$6</f>
        <v>50</v>
      </c>
      <c r="U23" s="169">
        <f>50-U$6-2*U$7</f>
        <v>50</v>
      </c>
      <c r="V23" s="169">
        <f>50-2*V$6-V$7</f>
        <v>50</v>
      </c>
      <c r="W23" s="169">
        <f>50-2*W$6-2*W$7</f>
        <v>50</v>
      </c>
      <c r="X23" s="169">
        <f>50-3*X$5-3*X$6-3*X$7</f>
        <v>50</v>
      </c>
      <c r="Y23" s="169">
        <f>50-3*Y$5-3*Y$6-Y$7</f>
        <v>50</v>
      </c>
      <c r="Z23" s="169">
        <f>50-3*Z$5-4*Z$6-3*Z$7</f>
        <v>50</v>
      </c>
      <c r="AA23" s="169">
        <f>50-3*AA$5-4*AA$6-2*AA$7</f>
        <v>50</v>
      </c>
      <c r="AB23" s="169">
        <f>50-3*AB$5-2*AB$6-AB$7</f>
        <v>50</v>
      </c>
      <c r="AC23" s="169">
        <f>50-3*AC$5-2*AC$6-2*AC$7</f>
        <v>50</v>
      </c>
      <c r="AF23" s="183" t="s">
        <v>53</v>
      </c>
      <c r="AG23" s="179">
        <v>45</v>
      </c>
      <c r="AH23" s="179">
        <v>38</v>
      </c>
      <c r="AI23" s="179">
        <v>0</v>
      </c>
      <c r="AJ23" s="179">
        <v>0</v>
      </c>
      <c r="AK23" s="179">
        <v>0</v>
      </c>
      <c r="AL23" s="179">
        <v>0</v>
      </c>
      <c r="AM23" s="179"/>
      <c r="AN23" s="179"/>
      <c r="AO23" s="179"/>
      <c r="AP23" s="179"/>
      <c r="AQ23" s="179"/>
      <c r="AR23" s="179"/>
      <c r="AS23" s="179"/>
      <c r="AT23" s="179"/>
    </row>
    <row r="24" spans="2:46" ht="15.75">
      <c r="B24" s="169">
        <v>3142</v>
      </c>
      <c r="C24" s="184" t="s">
        <v>51</v>
      </c>
      <c r="D24" s="169">
        <v>16</v>
      </c>
      <c r="E24" s="169">
        <v>0</v>
      </c>
      <c r="F24" s="169">
        <f>50-T-3*M-B</f>
        <v>50</v>
      </c>
      <c r="G24" s="169">
        <f>50-G$5-3*G$6-3*G$7</f>
        <v>50</v>
      </c>
      <c r="H24" s="169">
        <f>50-H$5-H$7</f>
        <v>50</v>
      </c>
      <c r="I24" s="169">
        <f>50-I$5</f>
        <v>50</v>
      </c>
      <c r="J24" s="169">
        <f>50-J$5-2*J$6-3*J$7</f>
        <v>50</v>
      </c>
      <c r="K24" s="169">
        <f>50-K$5-2*K$6</f>
        <v>50</v>
      </c>
      <c r="L24" s="169">
        <f>50-3*L$5-3*L$6-L$7</f>
        <v>50</v>
      </c>
      <c r="M24" s="169">
        <f>50-3*M$5-3*M$6-3*M$7</f>
        <v>50</v>
      </c>
      <c r="N24" s="169">
        <f>50-3*N$5-2*N$6-N$7</f>
        <v>50</v>
      </c>
      <c r="O24" s="169">
        <f>50-3*O$5-2*O$6-2*O$7</f>
        <v>50</v>
      </c>
      <c r="P24" s="169">
        <f>50-3*P$5-4*P$6-3*P$7</f>
        <v>50</v>
      </c>
      <c r="Q24" s="169">
        <f>50-3*Q$5-4*Q$6-2*Q$7</f>
        <v>50</v>
      </c>
      <c r="R24" s="169">
        <f>50-R$7</f>
        <v>50</v>
      </c>
      <c r="S24" s="169">
        <v>50</v>
      </c>
      <c r="T24" s="169">
        <f>50-2*T$6-T$7</f>
        <v>50</v>
      </c>
      <c r="U24" s="169">
        <f>50-2*U$6-2*U$7</f>
        <v>50</v>
      </c>
      <c r="V24" s="169">
        <f>50-V$6</f>
        <v>50</v>
      </c>
      <c r="W24" s="169">
        <f>50-W$6-2*W$7</f>
        <v>50</v>
      </c>
      <c r="X24" s="169">
        <f>50-2*X$5-2*X$6-3*X$7</f>
        <v>50</v>
      </c>
      <c r="Y24" s="169">
        <f>50-2*Y$5-2*Y$6</f>
        <v>50</v>
      </c>
      <c r="Z24" s="169">
        <f>50-2*Z$5-4*Z$6-3*Z$7</f>
        <v>50</v>
      </c>
      <c r="AA24" s="169">
        <f>50-2*AA$5-4*AA$6-2*AA$7</f>
        <v>50</v>
      </c>
      <c r="AB24" s="169">
        <f>50-2*AB$5-AB$6</f>
        <v>50</v>
      </c>
      <c r="AC24" s="169">
        <f>50-2*AC$5-AC$6-2*AC$7</f>
        <v>50</v>
      </c>
      <c r="AF24" s="183" t="s">
        <v>54</v>
      </c>
      <c r="AG24" s="179">
        <v>40</v>
      </c>
      <c r="AH24" s="179">
        <v>29</v>
      </c>
      <c r="AI24" s="179">
        <v>0</v>
      </c>
      <c r="AJ24" s="179">
        <v>0</v>
      </c>
      <c r="AK24" s="179">
        <v>0</v>
      </c>
      <c r="AL24" s="179">
        <v>0</v>
      </c>
      <c r="AM24" s="179"/>
      <c r="AN24" s="179"/>
      <c r="AO24" s="179"/>
      <c r="AP24" s="179"/>
      <c r="AQ24" s="179"/>
      <c r="AR24" s="179"/>
      <c r="AS24" s="179"/>
      <c r="AT24" s="179"/>
    </row>
    <row r="25" spans="2:46" ht="15.75">
      <c r="B25" s="169">
        <v>3214</v>
      </c>
      <c r="C25" s="184" t="s">
        <v>52</v>
      </c>
      <c r="D25" s="169">
        <v>17</v>
      </c>
      <c r="E25" s="169">
        <v>0</v>
      </c>
      <c r="F25" s="169">
        <f>50-2*T-2*M</f>
        <v>50</v>
      </c>
      <c r="G25" s="169">
        <f>50-2*G$5-2*G$6-3*G$7</f>
        <v>50</v>
      </c>
      <c r="H25" s="169">
        <f>50-2*H$5-H$6</f>
        <v>50</v>
      </c>
      <c r="I25" s="169">
        <f>50-2*I$5-I$6-2*I$7</f>
        <v>50</v>
      </c>
      <c r="J25" s="169">
        <f>50-2*J$5-4*J$6-3*J$7</f>
        <v>50</v>
      </c>
      <c r="K25" s="169">
        <f>50-2*K$5-4*K$6-2*K$7</f>
        <v>50</v>
      </c>
      <c r="L25" s="169">
        <f>50-L$5-2*L$6</f>
        <v>50</v>
      </c>
      <c r="M25" s="169">
        <f>50-M$5-2*M$6-3*M$7</f>
        <v>50</v>
      </c>
      <c r="N25" s="169">
        <f>50-N$5</f>
        <v>50</v>
      </c>
      <c r="O25" s="169">
        <f>50-O$5-O$7</f>
        <v>50</v>
      </c>
      <c r="P25" s="169">
        <f>50-P$5-3*P$6-3*P$7</f>
        <v>50</v>
      </c>
      <c r="Q25" s="169">
        <f>50-Q$5-3*Q$6-Q$7</f>
        <v>50</v>
      </c>
      <c r="R25" s="169">
        <f>50-R$6</f>
        <v>50</v>
      </c>
      <c r="S25" s="169">
        <f>50-S$6-2*S$7</f>
        <v>50</v>
      </c>
      <c r="T25" s="169">
        <v>50</v>
      </c>
      <c r="U25" s="169">
        <f>50-U$7</f>
        <v>50</v>
      </c>
      <c r="V25" s="169">
        <f>50-2*V$6-2*V$7</f>
        <v>50</v>
      </c>
      <c r="W25" s="169">
        <f>50-2*W$6-W$7</f>
        <v>50</v>
      </c>
      <c r="X25" s="169">
        <f>50-3*X$5-4*X$6-3*X$7</f>
        <v>50</v>
      </c>
      <c r="Y25" s="169">
        <f>50-3*Y$5-4*Y$6-2*Y$7</f>
        <v>50</v>
      </c>
      <c r="Z25" s="169">
        <f>50-3*Z$5-3*Z$6-3*Z$7</f>
        <v>50</v>
      </c>
      <c r="AA25" s="169">
        <f>50-3*AA$5-3*AA$6-AA$7</f>
        <v>50</v>
      </c>
      <c r="AB25" s="169">
        <f>50-3*AB$5-2*AB$6-2*AB$7</f>
        <v>50</v>
      </c>
      <c r="AC25" s="169">
        <f>50-3*AC$5-2*AC$6-AC$7</f>
        <v>50</v>
      </c>
      <c r="AF25" s="183" t="s">
        <v>55</v>
      </c>
      <c r="AG25" s="179">
        <v>44</v>
      </c>
      <c r="AH25" s="179">
        <v>34</v>
      </c>
      <c r="AI25" s="179">
        <v>0</v>
      </c>
      <c r="AJ25" s="179">
        <v>0</v>
      </c>
      <c r="AK25" s="179">
        <v>0</v>
      </c>
      <c r="AL25" s="179">
        <v>0</v>
      </c>
      <c r="AM25" s="179"/>
      <c r="AN25" s="179"/>
      <c r="AO25" s="179"/>
      <c r="AP25" s="179"/>
      <c r="AQ25" s="179"/>
      <c r="AR25" s="179"/>
      <c r="AS25" s="179"/>
      <c r="AT25" s="179"/>
    </row>
    <row r="26" spans="2:46" ht="15.75">
      <c r="B26" s="169">
        <v>3241</v>
      </c>
      <c r="C26" s="184" t="s">
        <v>53</v>
      </c>
      <c r="D26" s="169">
        <v>18</v>
      </c>
      <c r="E26" s="169">
        <v>0</v>
      </c>
      <c r="F26" s="169">
        <f>50-3*T-3*M-B</f>
        <v>50</v>
      </c>
      <c r="G26" s="169">
        <f>50-3*G$5-3*G$6-3*G$7</f>
        <v>50</v>
      </c>
      <c r="H26" s="169">
        <f>50-3*H$5-2*H$6-H$7</f>
        <v>50</v>
      </c>
      <c r="I26" s="169">
        <f>50-3*I$5-2*I$6-2*I$7</f>
        <v>50</v>
      </c>
      <c r="J26" s="169">
        <f>50-3*J$5-4*J$6-3*J$7</f>
        <v>50</v>
      </c>
      <c r="K26" s="169">
        <f>50-3*K$5-4*K$6-2*K$7</f>
        <v>50</v>
      </c>
      <c r="L26" s="169">
        <f>50-L$5-3*L$6-L$7</f>
        <v>50</v>
      </c>
      <c r="M26" s="169">
        <f>50-M$5-3*M$6-3*M$7</f>
        <v>50</v>
      </c>
      <c r="N26" s="169">
        <f>50-N$5-N$7</f>
        <v>50</v>
      </c>
      <c r="O26" s="169">
        <f>50-O$5</f>
        <v>50</v>
      </c>
      <c r="P26" s="169">
        <f>50-P$5-2*P$6-3*P$7</f>
        <v>50</v>
      </c>
      <c r="Q26" s="169">
        <f>50-Q$5-2*Q$6</f>
        <v>50</v>
      </c>
      <c r="R26" s="169">
        <f>50-2*R$6-R$7</f>
        <v>50</v>
      </c>
      <c r="S26" s="169">
        <f>50-2*S$6-2*S$7</f>
        <v>50</v>
      </c>
      <c r="T26" s="169">
        <f>50-T$7</f>
        <v>50</v>
      </c>
      <c r="U26" s="169">
        <v>50</v>
      </c>
      <c r="V26" s="169">
        <f>50-V$6-2*V$7</f>
        <v>50</v>
      </c>
      <c r="W26" s="169">
        <f>50-W$6</f>
        <v>50</v>
      </c>
      <c r="X26" s="169">
        <f>50-2*X$5-4*X$6-3*X$7</f>
        <v>50</v>
      </c>
      <c r="Y26" s="169">
        <f>50-2*Y$5-4*Y$6-2*Y$7</f>
        <v>50</v>
      </c>
      <c r="Z26" s="169">
        <f>50-2*Z$5-2*Z$6-3*Z$7</f>
        <v>50</v>
      </c>
      <c r="AA26" s="169">
        <f>50-2*AA$5-2*AA$6</f>
        <v>50</v>
      </c>
      <c r="AB26" s="169">
        <f>50-2*AB$5-AB$6-2*AB$7</f>
        <v>50</v>
      </c>
      <c r="AC26" s="169">
        <f>50-2*AC$5-AC$6</f>
        <v>50</v>
      </c>
      <c r="AF26" s="183" t="s">
        <v>56</v>
      </c>
      <c r="AG26" s="179">
        <v>44</v>
      </c>
      <c r="AH26" s="179">
        <v>41</v>
      </c>
      <c r="AI26" s="179">
        <v>0</v>
      </c>
      <c r="AJ26" s="179">
        <v>0</v>
      </c>
      <c r="AK26" s="179">
        <v>0</v>
      </c>
      <c r="AL26" s="179">
        <v>0</v>
      </c>
      <c r="AM26" s="179"/>
      <c r="AN26" s="179"/>
      <c r="AO26" s="179"/>
      <c r="AP26" s="179"/>
      <c r="AQ26" s="179"/>
      <c r="AR26" s="179"/>
      <c r="AS26" s="179"/>
      <c r="AT26" s="179"/>
    </row>
    <row r="27" spans="2:46" ht="15.75">
      <c r="B27" s="169">
        <v>3412</v>
      </c>
      <c r="C27" s="184" t="s">
        <v>54</v>
      </c>
      <c r="D27" s="169">
        <v>19</v>
      </c>
      <c r="E27" s="169">
        <v>0</v>
      </c>
      <c r="F27" s="169">
        <f>50-2*T-4*M-2*B</f>
        <v>50</v>
      </c>
      <c r="G27" s="169">
        <f>50-2*G$5-4*G$6-3*G$7</f>
        <v>50</v>
      </c>
      <c r="H27" s="169">
        <f>50-2*H$5-H$6-2*H$7</f>
        <v>50</v>
      </c>
      <c r="I27" s="169">
        <f>50-2*I$5-I$6</f>
        <v>50</v>
      </c>
      <c r="J27" s="169">
        <f>50-2*J$5-2*J$6-3*J$7</f>
        <v>50</v>
      </c>
      <c r="K27" s="169">
        <f>50-2*K$5-2*K$6</f>
        <v>50</v>
      </c>
      <c r="L27" s="169">
        <f>50-3*L$5-4*L$6-2*L$7</f>
        <v>50</v>
      </c>
      <c r="M27" s="169">
        <f>50-3*M$5-4*M$6-3*M$7</f>
        <v>50</v>
      </c>
      <c r="N27" s="169">
        <f>50-3*N$5-2*N$6-2*N$7</f>
        <v>50</v>
      </c>
      <c r="O27" s="169">
        <f>50-3*O$5-2*O$6-O$7</f>
        <v>50</v>
      </c>
      <c r="P27" s="169">
        <f>50-3*P$5-3*P$6-3*P$7</f>
        <v>50</v>
      </c>
      <c r="Q27" s="169">
        <f>50-3*Q$5-3*Q$6-Q$7</f>
        <v>50</v>
      </c>
      <c r="R27" s="169">
        <f>50-R$6-2*R$7</f>
        <v>50</v>
      </c>
      <c r="S27" s="169">
        <f>50-S$6</f>
        <v>50</v>
      </c>
      <c r="T27" s="169">
        <f>50-2*T$6-2*T$7</f>
        <v>50</v>
      </c>
      <c r="U27" s="169">
        <f>50-2*U$6-U$7</f>
        <v>50</v>
      </c>
      <c r="V27" s="169">
        <v>50</v>
      </c>
      <c r="W27" s="169">
        <f>50-W$7</f>
        <v>50</v>
      </c>
      <c r="X27" s="169">
        <f>50-X$5-2*X$6-3*X$7</f>
        <v>50</v>
      </c>
      <c r="Y27" s="169">
        <f>50-Y$5-2*Y$6</f>
        <v>50</v>
      </c>
      <c r="Z27" s="169">
        <f>50-Z$5-3*Z$6-3*Z$7</f>
        <v>50</v>
      </c>
      <c r="AA27" s="169">
        <f>50-AA$5-3*AA$6-AA$7</f>
        <v>50</v>
      </c>
      <c r="AB27" s="169">
        <f>50-AB$5</f>
        <v>50</v>
      </c>
      <c r="AC27" s="169">
        <f>50-AC$5-AC$7</f>
        <v>50</v>
      </c>
      <c r="AF27" s="183" t="s">
        <v>35</v>
      </c>
      <c r="AG27" s="179">
        <v>41</v>
      </c>
      <c r="AH27" s="179">
        <v>34</v>
      </c>
      <c r="AI27" s="179">
        <v>0</v>
      </c>
      <c r="AJ27" s="179">
        <v>0</v>
      </c>
      <c r="AK27" s="179">
        <v>0</v>
      </c>
      <c r="AL27" s="179">
        <v>0</v>
      </c>
      <c r="AM27" s="179"/>
      <c r="AN27" s="179"/>
      <c r="AO27" s="179"/>
      <c r="AP27" s="179"/>
      <c r="AQ27" s="179"/>
      <c r="AR27" s="179"/>
      <c r="AS27" s="179"/>
      <c r="AT27" s="179"/>
    </row>
    <row r="28" spans="2:46" ht="15.75">
      <c r="B28" s="169">
        <v>3421</v>
      </c>
      <c r="C28" s="184" t="s">
        <v>55</v>
      </c>
      <c r="D28" s="169">
        <v>20</v>
      </c>
      <c r="E28" s="169">
        <v>0</v>
      </c>
      <c r="F28" s="169">
        <f>50-3*T-4*M-2*B</f>
        <v>50</v>
      </c>
      <c r="G28" s="169">
        <f>50-3*G$5-4*G$6-3*G$7</f>
        <v>50</v>
      </c>
      <c r="H28" s="169">
        <f>50-3*H$5-2*H$6-2*H$7</f>
        <v>50</v>
      </c>
      <c r="I28" s="169">
        <f>50-3*I$5-2*I$6-I$7</f>
        <v>50</v>
      </c>
      <c r="J28" s="169">
        <f>50-3*J$5-3*J$6-3*J$7</f>
        <v>50</v>
      </c>
      <c r="K28" s="169">
        <f>50-3*K$5-3*K$6-K$7</f>
        <v>50</v>
      </c>
      <c r="L28" s="169">
        <f>50-2*L$5-4*L$6-2*L$7</f>
        <v>50</v>
      </c>
      <c r="M28" s="169">
        <f>50-2*M$5-4*M$6-3*M$7</f>
        <v>50</v>
      </c>
      <c r="N28" s="169">
        <f>50-2*N$5-N$6-2*N$7</f>
        <v>50</v>
      </c>
      <c r="O28" s="169">
        <f>50-2*O$5-O$6</f>
        <v>50</v>
      </c>
      <c r="P28" s="169">
        <f>50-2*P$5-2*P$6-3*P$7</f>
        <v>50</v>
      </c>
      <c r="Q28" s="169">
        <f>50-2*Q$5-2*Q$6</f>
        <v>50</v>
      </c>
      <c r="R28" s="169">
        <f>50-2*R$6-2*R$7</f>
        <v>50</v>
      </c>
      <c r="S28" s="169">
        <f>50-2*S$6-S$7</f>
        <v>50</v>
      </c>
      <c r="T28" s="169">
        <f>50-T$6-2*T$7</f>
        <v>50</v>
      </c>
      <c r="U28" s="169">
        <f>50-U$6</f>
        <v>50</v>
      </c>
      <c r="V28" s="169">
        <f>50-V$7</f>
        <v>50</v>
      </c>
      <c r="W28" s="169">
        <v>50</v>
      </c>
      <c r="X28" s="169">
        <f>50-X$5-3*X$6-3*X$7</f>
        <v>50</v>
      </c>
      <c r="Y28" s="169">
        <f>50-Y$5-3*Y$6-Y$7</f>
        <v>50</v>
      </c>
      <c r="Z28" s="169">
        <f>50-Z$5-2*Z$6-3*Z$7</f>
        <v>50</v>
      </c>
      <c r="AA28" s="169">
        <f>50-AA$5-2*AA$6</f>
        <v>50</v>
      </c>
      <c r="AB28" s="169">
        <f>50-AB$5-AB$7</f>
        <v>50</v>
      </c>
      <c r="AC28" s="169">
        <f>50-AC$5</f>
        <v>50</v>
      </c>
      <c r="AF28" s="183" t="s">
        <v>57</v>
      </c>
      <c r="AG28" s="179">
        <v>48</v>
      </c>
      <c r="AH28" s="179">
        <v>46</v>
      </c>
      <c r="AI28" s="179">
        <v>0</v>
      </c>
      <c r="AJ28" s="179">
        <v>0</v>
      </c>
      <c r="AK28" s="179">
        <v>0</v>
      </c>
      <c r="AL28" s="179">
        <v>0</v>
      </c>
      <c r="AM28" s="179"/>
      <c r="AN28" s="179"/>
      <c r="AO28" s="179"/>
      <c r="AP28" s="179"/>
      <c r="AQ28" s="179"/>
      <c r="AR28" s="179"/>
      <c r="AS28" s="179"/>
      <c r="AT28" s="179"/>
    </row>
    <row r="29" spans="2:46" ht="15.75">
      <c r="B29" s="169">
        <v>4123</v>
      </c>
      <c r="C29" s="184" t="s">
        <v>56</v>
      </c>
      <c r="D29" s="169">
        <v>21</v>
      </c>
      <c r="E29" s="169">
        <v>0</v>
      </c>
      <c r="F29" s="169">
        <f>50-T-2*M-3*B</f>
        <v>50</v>
      </c>
      <c r="G29" s="169">
        <f>50-G$5-2*G$6</f>
        <v>50</v>
      </c>
      <c r="H29" s="169">
        <f>50-H$5-3*H$6-3*H$7</f>
        <v>50</v>
      </c>
      <c r="I29" s="169">
        <f>50-I$5-3*I$6-I$7</f>
        <v>50</v>
      </c>
      <c r="J29" s="169">
        <f>50-J$5</f>
        <v>50</v>
      </c>
      <c r="K29" s="169">
        <f>50-K$5-K$7</f>
        <v>50</v>
      </c>
      <c r="L29" s="169">
        <f>50-2*L$5-2*L$6-3*L$7</f>
        <v>50</v>
      </c>
      <c r="M29" s="169">
        <f>50-2*M$5-2*M$6</f>
        <v>50</v>
      </c>
      <c r="N29" s="169">
        <f>50-2*N$5-4*N$6-3*N$7</f>
        <v>50</v>
      </c>
      <c r="O29" s="169">
        <f>50-2*O$5-4*O$6-2*O$7</f>
        <v>50</v>
      </c>
      <c r="P29" s="169">
        <f>50-2*P$5-P$6</f>
        <v>50</v>
      </c>
      <c r="Q29" s="169">
        <f>50-2*Q$5-Q$6-2*Q$7</f>
        <v>50</v>
      </c>
      <c r="R29" s="169">
        <f>50-3*R$5-3*R$6-3*R$7</f>
        <v>50</v>
      </c>
      <c r="S29" s="169">
        <f>50-3*S$5-3*S$6-S$7</f>
        <v>50</v>
      </c>
      <c r="T29" s="169">
        <f>50-3*T$5-4*T$6-3*T$7</f>
        <v>50</v>
      </c>
      <c r="U29" s="169">
        <f>50-3*U$5-4*U$6-2*U$7</f>
        <v>50</v>
      </c>
      <c r="V29" s="169">
        <f>50-3*V$5-2*V$6-V$7</f>
        <v>50</v>
      </c>
      <c r="W29" s="169">
        <f>50-3*W$5-2*W$6-2*W$7</f>
        <v>50</v>
      </c>
      <c r="X29" s="169">
        <v>50</v>
      </c>
      <c r="Y29" s="169">
        <f>50-Y$7</f>
        <v>50</v>
      </c>
      <c r="Z29" s="169">
        <f>50-Z$6</f>
        <v>50</v>
      </c>
      <c r="AA29" s="169">
        <f>50-AA$6-2*AA$7</f>
        <v>50</v>
      </c>
      <c r="AB29" s="169">
        <f>50-2*AB$6-AB$7</f>
        <v>50</v>
      </c>
      <c r="AC29" s="169">
        <f>50-2*AC$6-2*AC$7</f>
        <v>50</v>
      </c>
      <c r="AF29" s="183" t="s">
        <v>58</v>
      </c>
      <c r="AG29" s="179">
        <v>49</v>
      </c>
      <c r="AH29" s="179">
        <v>44</v>
      </c>
      <c r="AI29" s="179">
        <v>0</v>
      </c>
      <c r="AJ29" s="179">
        <v>0</v>
      </c>
      <c r="AK29" s="179">
        <v>0</v>
      </c>
      <c r="AL29" s="179">
        <v>0</v>
      </c>
      <c r="AM29" s="179"/>
      <c r="AN29" s="179"/>
      <c r="AO29" s="179"/>
      <c r="AP29" s="179"/>
      <c r="AQ29" s="179"/>
      <c r="AR29" s="179"/>
      <c r="AS29" s="179"/>
      <c r="AT29" s="179"/>
    </row>
    <row r="30" spans="2:46" ht="15.75">
      <c r="B30" s="169">
        <v>4132</v>
      </c>
      <c r="C30" s="184" t="s">
        <v>35</v>
      </c>
      <c r="D30" s="169">
        <v>22</v>
      </c>
      <c r="E30" s="169">
        <v>0</v>
      </c>
      <c r="F30" s="169">
        <f>50-T-3*M-3*B</f>
        <v>50</v>
      </c>
      <c r="G30" s="169">
        <f>50-G$5-3*G$6-G$7</f>
        <v>50</v>
      </c>
      <c r="H30" s="169">
        <f>50-H$5-2*H$6-3*H$7</f>
        <v>50</v>
      </c>
      <c r="I30" s="169">
        <f>50-I$5-2*I$6</f>
        <v>50</v>
      </c>
      <c r="J30" s="169">
        <f>50-J$5-J$7</f>
        <v>50</v>
      </c>
      <c r="K30" s="169">
        <f>50-K$5</f>
        <v>50</v>
      </c>
      <c r="L30" s="169">
        <f>50-3*L$5-3*L$6-3*L$7</f>
        <v>50</v>
      </c>
      <c r="M30" s="169">
        <f>50-3*M$5-3*M$6-M$7</f>
        <v>50</v>
      </c>
      <c r="N30" s="169">
        <f>50-3*N$5-4*N$6-3*N$7</f>
        <v>50</v>
      </c>
      <c r="O30" s="169">
        <f>50-3*O$5-4*O$6-2*O$7</f>
        <v>50</v>
      </c>
      <c r="P30" s="169">
        <f>50-3*P$5-2*P$6-P$7</f>
        <v>50</v>
      </c>
      <c r="Q30" s="169">
        <f>50-3*Q$5-2*Q$6-2*Q$7</f>
        <v>50</v>
      </c>
      <c r="R30" s="169">
        <f>50-2*R$5-2*R$6-3*R$7</f>
        <v>50</v>
      </c>
      <c r="S30" s="169">
        <f>50-2*S$5-2*S$6</f>
        <v>50</v>
      </c>
      <c r="T30" s="169">
        <f>50-2*T$5-4*T$6-3*T$7</f>
        <v>50</v>
      </c>
      <c r="U30" s="169">
        <f>50-2*U$5-4*U$6-2*U$7</f>
        <v>50</v>
      </c>
      <c r="V30" s="169">
        <f>50-2*V$5-V$6</f>
        <v>50</v>
      </c>
      <c r="W30" s="169">
        <f>50-2*W$5-W$6-2*W$7</f>
        <v>50</v>
      </c>
      <c r="X30" s="169">
        <f>50-X$7</f>
        <v>50</v>
      </c>
      <c r="Y30" s="169">
        <v>50</v>
      </c>
      <c r="Z30" s="169">
        <f>50-2*Z$6-Z$7</f>
        <v>50</v>
      </c>
      <c r="AA30" s="169">
        <f>50-2*AA$6-2*AA$7</f>
        <v>50</v>
      </c>
      <c r="AB30" s="169">
        <f>50-AB$6</f>
        <v>50</v>
      </c>
      <c r="AC30" s="169">
        <f>50-AC$6-2*AC$7</f>
        <v>50</v>
      </c>
      <c r="AF30" s="183" t="s">
        <v>59</v>
      </c>
      <c r="AG30" s="179">
        <v>42</v>
      </c>
      <c r="AH30" s="179">
        <v>32</v>
      </c>
      <c r="AI30" s="179">
        <v>0</v>
      </c>
      <c r="AJ30" s="179">
        <v>0</v>
      </c>
      <c r="AK30" s="179">
        <v>0</v>
      </c>
      <c r="AL30" s="179">
        <v>0</v>
      </c>
      <c r="AM30" s="179"/>
      <c r="AN30" s="179"/>
      <c r="AO30" s="179"/>
      <c r="AP30" s="179"/>
      <c r="AQ30" s="179"/>
      <c r="AR30" s="179"/>
      <c r="AS30" s="179"/>
      <c r="AT30" s="179"/>
    </row>
    <row r="31" spans="2:46" ht="15.75">
      <c r="B31" s="169">
        <v>4213</v>
      </c>
      <c r="C31" s="184" t="s">
        <v>57</v>
      </c>
      <c r="D31" s="169">
        <v>23</v>
      </c>
      <c r="E31" s="169">
        <v>0</v>
      </c>
      <c r="F31" s="169">
        <f>50-2*T-2*M-3*B</f>
        <v>50</v>
      </c>
      <c r="G31" s="169">
        <f>50-2*G$5-2*G$6</f>
        <v>50</v>
      </c>
      <c r="H31" s="169">
        <f>50-2*H$5-4*H$6-3*H$7</f>
        <v>50</v>
      </c>
      <c r="I31" s="169">
        <f>50-2*I$5-4*I$6-2*I$7</f>
        <v>50</v>
      </c>
      <c r="J31" s="169">
        <f>50-2*J$5-J$6</f>
        <v>50</v>
      </c>
      <c r="K31" s="169">
        <f>50-2*K$5-K$6-2*K$7</f>
        <v>50</v>
      </c>
      <c r="L31" s="169">
        <f>50-L$5-2*L$6-3*L$7</f>
        <v>50</v>
      </c>
      <c r="M31" s="169">
        <f>50-M$5-2*M$6</f>
        <v>50</v>
      </c>
      <c r="N31" s="169">
        <f>50-N$5-3*N$6-3*N$7</f>
        <v>50</v>
      </c>
      <c r="O31" s="169">
        <f>50-O$5-3*O$6-O$7</f>
        <v>50</v>
      </c>
      <c r="P31" s="169">
        <f>50-P$5</f>
        <v>50</v>
      </c>
      <c r="Q31" s="169">
        <f>50-Q$5-Q$7</f>
        <v>50</v>
      </c>
      <c r="R31" s="169">
        <f>50-3*R$5-4*R$6-3*R$7</f>
        <v>50</v>
      </c>
      <c r="S31" s="169">
        <f>50-3*S$5-4*S$6-2*S$7</f>
        <v>50</v>
      </c>
      <c r="T31" s="169">
        <f>50-3*T$5-3*T$6-3*T$7</f>
        <v>50</v>
      </c>
      <c r="U31" s="169">
        <f>50-3*U$5-3*U$6-U$7</f>
        <v>50</v>
      </c>
      <c r="V31" s="169">
        <f>50-3*V$5-2*V$6-2*V$7</f>
        <v>50</v>
      </c>
      <c r="W31" s="169">
        <f>50-3*W$5-2*W$6-W$7</f>
        <v>50</v>
      </c>
      <c r="X31" s="169">
        <f>50-X$6</f>
        <v>50</v>
      </c>
      <c r="Y31" s="169">
        <f>50-Y$6-2*Y$7</f>
        <v>50</v>
      </c>
      <c r="Z31" s="169">
        <v>50</v>
      </c>
      <c r="AA31" s="169">
        <f>50-AA$7</f>
        <v>50</v>
      </c>
      <c r="AB31" s="169">
        <f>50-2*AB$6-2*AB$7</f>
        <v>50</v>
      </c>
      <c r="AC31" s="169">
        <f>50-2*AC$6-AC$7</f>
        <v>50</v>
      </c>
      <c r="AF31" s="183" t="s">
        <v>60</v>
      </c>
      <c r="AG31" s="179">
        <v>46</v>
      </c>
      <c r="AH31" s="179">
        <v>37</v>
      </c>
      <c r="AI31" s="179">
        <v>0</v>
      </c>
      <c r="AJ31" s="179">
        <v>0</v>
      </c>
      <c r="AK31" s="179">
        <v>0</v>
      </c>
      <c r="AL31" s="179">
        <v>0</v>
      </c>
      <c r="AM31" s="179"/>
      <c r="AN31" s="179"/>
      <c r="AO31" s="179"/>
      <c r="AP31" s="179"/>
      <c r="AQ31" s="179"/>
      <c r="AR31" s="179"/>
      <c r="AS31" s="179"/>
      <c r="AT31" s="179"/>
    </row>
    <row r="32" spans="2:29" ht="15.75">
      <c r="B32" s="169">
        <v>4231</v>
      </c>
      <c r="C32" s="184" t="s">
        <v>58</v>
      </c>
      <c r="D32" s="169">
        <v>24</v>
      </c>
      <c r="E32" s="169">
        <v>0</v>
      </c>
      <c r="F32" s="169">
        <f>50-3*T-3*M-3*B</f>
        <v>50</v>
      </c>
      <c r="G32" s="169">
        <f>50-3*G$5-3*G$6-G$7</f>
        <v>50</v>
      </c>
      <c r="H32" s="169">
        <f>50-3*H$5-4*H$6-3*H$7</f>
        <v>50</v>
      </c>
      <c r="I32" s="169">
        <f>50-3*I$5-4*I$6-2*I$7</f>
        <v>50</v>
      </c>
      <c r="J32" s="169">
        <f>50-3*J$5-2*J$6-J$7</f>
        <v>50</v>
      </c>
      <c r="K32" s="169">
        <f>50-3*K$5-2*K$6-2*K$7</f>
        <v>50</v>
      </c>
      <c r="L32" s="169">
        <f>50-L$5-3*L$6-3*L$7</f>
        <v>50</v>
      </c>
      <c r="M32" s="169">
        <f>50-M$5-3*M$6-M$7</f>
        <v>50</v>
      </c>
      <c r="N32" s="169">
        <f>50-N$5-2*N$6-3*N$7</f>
        <v>50</v>
      </c>
      <c r="O32" s="169">
        <f>50-O$5-2*O$6</f>
        <v>50</v>
      </c>
      <c r="P32" s="169">
        <f>50-P$5-P$7</f>
        <v>50</v>
      </c>
      <c r="Q32" s="169">
        <f>50-Q$5</f>
        <v>50</v>
      </c>
      <c r="R32" s="169">
        <f>50-2*R$5-4*R$6-3*R$7</f>
        <v>50</v>
      </c>
      <c r="S32" s="169">
        <f>50-2*S$5-4*S$6-2*S$7</f>
        <v>50</v>
      </c>
      <c r="T32" s="169">
        <f>50-2*T$5-2*T$6-3*T$7</f>
        <v>50</v>
      </c>
      <c r="U32" s="169">
        <f>50-2*U$5-2*U$6</f>
        <v>50</v>
      </c>
      <c r="V32" s="169">
        <f>50-2*V$5-V$6-2*V$7</f>
        <v>50</v>
      </c>
      <c r="W32" s="169">
        <f>50-2*W$5-W$6</f>
        <v>50</v>
      </c>
      <c r="X32" s="169">
        <f>50-2*X$6-X$7</f>
        <v>50</v>
      </c>
      <c r="Y32" s="169">
        <f>50-2*Y$6-2*Y$7</f>
        <v>50</v>
      </c>
      <c r="Z32" s="169">
        <f>50-Z$7</f>
        <v>50</v>
      </c>
      <c r="AA32" s="169">
        <v>50</v>
      </c>
      <c r="AB32" s="169">
        <f>50-AB$6-2*AB$7</f>
        <v>50</v>
      </c>
      <c r="AC32" s="169">
        <f>50-AC$6</f>
        <v>50</v>
      </c>
    </row>
    <row r="33" spans="2:29" ht="15.75">
      <c r="B33" s="169">
        <v>4312</v>
      </c>
      <c r="C33" s="184" t="s">
        <v>59</v>
      </c>
      <c r="D33" s="169">
        <v>25</v>
      </c>
      <c r="E33" s="169">
        <v>0</v>
      </c>
      <c r="F33" s="169">
        <f>50-2*T-4*M-3*B</f>
        <v>50</v>
      </c>
      <c r="G33" s="169">
        <f>50-2*G$5-4*G$6-2*G$7</f>
        <v>50</v>
      </c>
      <c r="H33" s="169">
        <f>50-2*H$5-2*H$6-3*H$7</f>
        <v>50</v>
      </c>
      <c r="I33" s="169">
        <f>50-2*I$5-2*I$6</f>
        <v>50</v>
      </c>
      <c r="J33" s="169">
        <f>50-2*J$5-J$6-2*J$7</f>
        <v>50</v>
      </c>
      <c r="K33" s="169">
        <f>50-2*K$5-K$6</f>
        <v>50</v>
      </c>
      <c r="L33" s="169">
        <f>50-3*L$5-4*L$6-3*L$7</f>
        <v>50</v>
      </c>
      <c r="M33" s="169">
        <f>50-3*M$5-4*M$6-2*M$7</f>
        <v>50</v>
      </c>
      <c r="N33" s="169">
        <f>50-3*N$5-3*N$6-3*N$7</f>
        <v>50</v>
      </c>
      <c r="O33" s="169">
        <f>50-3*O$5-3*O$6-O$7</f>
        <v>50</v>
      </c>
      <c r="P33" s="169">
        <f>50-3*P$5-2*P$6-2*P$7</f>
        <v>50</v>
      </c>
      <c r="Q33" s="169">
        <f>50-3*Q$5-2*Q$6-Q$7</f>
        <v>50</v>
      </c>
      <c r="R33" s="169">
        <f>50-R$5-2*R$6-3*R$7</f>
        <v>50</v>
      </c>
      <c r="S33" s="169">
        <f>50-S$5-2*S$6</f>
        <v>50</v>
      </c>
      <c r="T33" s="169">
        <f>50-T$5-3*T$6-3*T$7</f>
        <v>50</v>
      </c>
      <c r="U33" s="169">
        <f>50-U$5-3*U$6-U$7</f>
        <v>50</v>
      </c>
      <c r="V33" s="169">
        <f>50-V$5</f>
        <v>50</v>
      </c>
      <c r="W33" s="169">
        <f>50-W$5-W$7</f>
        <v>50</v>
      </c>
      <c r="X33" s="169">
        <f>50-X$6-2*X$7</f>
        <v>50</v>
      </c>
      <c r="Y33" s="169">
        <f>50-Y$6</f>
        <v>50</v>
      </c>
      <c r="Z33" s="169">
        <f>50-2*Z$6-2*Z$7</f>
        <v>50</v>
      </c>
      <c r="AA33" s="169">
        <f>50-2*AA$6-AA$7</f>
        <v>50</v>
      </c>
      <c r="AB33" s="169">
        <v>50</v>
      </c>
      <c r="AC33" s="169">
        <f>50-AC$7</f>
        <v>50</v>
      </c>
    </row>
    <row r="34" spans="2:29" ht="15.75">
      <c r="B34" s="169">
        <v>4321</v>
      </c>
      <c r="C34" s="184" t="s">
        <v>60</v>
      </c>
      <c r="D34" s="169">
        <v>26</v>
      </c>
      <c r="E34" s="169">
        <v>0</v>
      </c>
      <c r="F34" s="169">
        <f>50-3*T-4*M-3*B</f>
        <v>50</v>
      </c>
      <c r="G34" s="169">
        <f>50-3*G$5-4*G$6-2*G$7</f>
        <v>50</v>
      </c>
      <c r="H34" s="169">
        <f>50-3*H$5-3*H$6-3*H$7</f>
        <v>50</v>
      </c>
      <c r="I34" s="169">
        <f>50-3*I$5-3*I$6-I$7</f>
        <v>50</v>
      </c>
      <c r="J34" s="169">
        <f>50-3*J$5-2*J$6-2*J$7</f>
        <v>50</v>
      </c>
      <c r="K34" s="169">
        <f>50-3*K$5-2*K$6-K$7</f>
        <v>50</v>
      </c>
      <c r="L34" s="169">
        <f>50-2*L$5-4*L$6-3*L$7</f>
        <v>50</v>
      </c>
      <c r="M34" s="169">
        <f>50-2*M$5-4*M$6-2*M$7</f>
        <v>50</v>
      </c>
      <c r="N34" s="169">
        <f>50-2*N$5-2*N$6-3*N$7</f>
        <v>50</v>
      </c>
      <c r="O34" s="169">
        <f>50-2*O$5-2*O$6</f>
        <v>50</v>
      </c>
      <c r="P34" s="169">
        <f>50-2*P$5-P$6-2*P$7</f>
        <v>50</v>
      </c>
      <c r="Q34" s="169">
        <f>50-2*Q$5-Q$6</f>
        <v>50</v>
      </c>
      <c r="R34" s="169">
        <f>50-R$5-3*R$6-3*R$7</f>
        <v>50</v>
      </c>
      <c r="S34" s="169">
        <f>50-S$5-3*S$6-S$7</f>
        <v>50</v>
      </c>
      <c r="T34" s="169">
        <f>50-T$5-2*T$6-3*T$7</f>
        <v>50</v>
      </c>
      <c r="U34" s="169">
        <f>50-U$5-2*U$6</f>
        <v>50</v>
      </c>
      <c r="V34" s="169">
        <f>50-V$5-V$7</f>
        <v>50</v>
      </c>
      <c r="W34" s="169">
        <f>50-W$5</f>
        <v>50</v>
      </c>
      <c r="X34" s="169">
        <f>50-2*X$6-2*X$7</f>
        <v>50</v>
      </c>
      <c r="Y34" s="169">
        <f>50-2*Y$6-Y$7</f>
        <v>50</v>
      </c>
      <c r="Z34" s="169">
        <f>50-Z$6-2*Z$7</f>
        <v>50</v>
      </c>
      <c r="AA34" s="169">
        <f>50-AA$6</f>
        <v>50</v>
      </c>
      <c r="AB34" s="169">
        <f>50-AB$7</f>
        <v>50</v>
      </c>
      <c r="AC34" s="169">
        <v>50</v>
      </c>
    </row>
    <row r="36" ht="15">
      <c r="AD36" s="173" t="s">
        <v>61</v>
      </c>
    </row>
    <row r="37" spans="4:30" ht="15.75">
      <c r="D37" s="184" t="s">
        <v>40</v>
      </c>
      <c r="E37" s="169">
        <f aca="true" t="shared" si="4" ref="E37:AC37">E11*E$10</f>
        <v>0</v>
      </c>
      <c r="F37" s="169">
        <f t="shared" si="4"/>
        <v>0</v>
      </c>
      <c r="G37" s="169">
        <f t="shared" si="4"/>
        <v>0</v>
      </c>
      <c r="H37" s="169">
        <f t="shared" si="4"/>
        <v>0</v>
      </c>
      <c r="I37" s="169">
        <f t="shared" si="4"/>
        <v>0</v>
      </c>
      <c r="J37" s="169">
        <f t="shared" si="4"/>
        <v>0</v>
      </c>
      <c r="K37" s="169">
        <f t="shared" si="4"/>
        <v>0</v>
      </c>
      <c r="L37" s="169">
        <f t="shared" si="4"/>
        <v>0</v>
      </c>
      <c r="M37" s="169">
        <f t="shared" si="4"/>
        <v>0</v>
      </c>
      <c r="N37" s="169">
        <f t="shared" si="4"/>
        <v>0</v>
      </c>
      <c r="O37" s="169">
        <f t="shared" si="4"/>
        <v>0</v>
      </c>
      <c r="P37" s="169">
        <f t="shared" si="4"/>
        <v>0</v>
      </c>
      <c r="Q37" s="169">
        <f t="shared" si="4"/>
        <v>0</v>
      </c>
      <c r="R37" s="169">
        <f t="shared" si="4"/>
        <v>0</v>
      </c>
      <c r="S37" s="169">
        <f t="shared" si="4"/>
        <v>0</v>
      </c>
      <c r="T37" s="169">
        <f t="shared" si="4"/>
        <v>0</v>
      </c>
      <c r="U37" s="169">
        <f t="shared" si="4"/>
        <v>0</v>
      </c>
      <c r="V37" s="169">
        <f t="shared" si="4"/>
        <v>0</v>
      </c>
      <c r="W37" s="169">
        <f t="shared" si="4"/>
        <v>0</v>
      </c>
      <c r="X37" s="169">
        <f t="shared" si="4"/>
        <v>0</v>
      </c>
      <c r="Y37" s="169">
        <f t="shared" si="4"/>
        <v>0</v>
      </c>
      <c r="Z37" s="169">
        <f t="shared" si="4"/>
        <v>0</v>
      </c>
      <c r="AA37" s="169">
        <f t="shared" si="4"/>
        <v>0</v>
      </c>
      <c r="AB37" s="169">
        <f t="shared" si="4"/>
        <v>0</v>
      </c>
      <c r="AC37" s="169">
        <f t="shared" si="4"/>
        <v>0</v>
      </c>
      <c r="AD37" s="169">
        <f aca="true" t="shared" si="5" ref="AD37:AD60">MAX(E37:AC37)</f>
        <v>0</v>
      </c>
    </row>
    <row r="38" spans="4:30" ht="15.75">
      <c r="D38" s="184" t="s">
        <v>39</v>
      </c>
      <c r="E38" s="169">
        <f aca="true" t="shared" si="6" ref="E38:AC38">E12*E$10</f>
        <v>0</v>
      </c>
      <c r="F38" s="169">
        <f t="shared" si="6"/>
        <v>0</v>
      </c>
      <c r="G38" s="169">
        <f t="shared" si="6"/>
        <v>0</v>
      </c>
      <c r="H38" s="169">
        <f t="shared" si="6"/>
        <v>0</v>
      </c>
      <c r="I38" s="169">
        <f t="shared" si="6"/>
        <v>0</v>
      </c>
      <c r="J38" s="169">
        <f t="shared" si="6"/>
        <v>0</v>
      </c>
      <c r="K38" s="169">
        <f t="shared" si="6"/>
        <v>0</v>
      </c>
      <c r="L38" s="169">
        <f t="shared" si="6"/>
        <v>0</v>
      </c>
      <c r="M38" s="169">
        <f t="shared" si="6"/>
        <v>0</v>
      </c>
      <c r="N38" s="169">
        <f t="shared" si="6"/>
        <v>0</v>
      </c>
      <c r="O38" s="169">
        <f t="shared" si="6"/>
        <v>0</v>
      </c>
      <c r="P38" s="169">
        <f t="shared" si="6"/>
        <v>0</v>
      </c>
      <c r="Q38" s="169">
        <f t="shared" si="6"/>
        <v>0</v>
      </c>
      <c r="R38" s="169">
        <f t="shared" si="6"/>
        <v>0</v>
      </c>
      <c r="S38" s="169">
        <f t="shared" si="6"/>
        <v>0</v>
      </c>
      <c r="T38" s="169">
        <f t="shared" si="6"/>
        <v>0</v>
      </c>
      <c r="U38" s="169">
        <f t="shared" si="6"/>
        <v>0</v>
      </c>
      <c r="V38" s="169">
        <f t="shared" si="6"/>
        <v>0</v>
      </c>
      <c r="W38" s="169">
        <f t="shared" si="6"/>
        <v>0</v>
      </c>
      <c r="X38" s="169">
        <f t="shared" si="6"/>
        <v>0</v>
      </c>
      <c r="Y38" s="169">
        <f t="shared" si="6"/>
        <v>0</v>
      </c>
      <c r="Z38" s="169">
        <f t="shared" si="6"/>
        <v>0</v>
      </c>
      <c r="AA38" s="169">
        <f t="shared" si="6"/>
        <v>0</v>
      </c>
      <c r="AB38" s="169">
        <f t="shared" si="6"/>
        <v>0</v>
      </c>
      <c r="AC38" s="169">
        <f t="shared" si="6"/>
        <v>0</v>
      </c>
      <c r="AD38" s="169">
        <f t="shared" si="5"/>
        <v>0</v>
      </c>
    </row>
    <row r="39" spans="4:30" ht="15.75">
      <c r="D39" s="184" t="s">
        <v>41</v>
      </c>
      <c r="E39" s="169">
        <f aca="true" t="shared" si="7" ref="E39:AC39">E13*E$10</f>
        <v>0</v>
      </c>
      <c r="F39" s="169">
        <f t="shared" si="7"/>
        <v>0</v>
      </c>
      <c r="G39" s="169">
        <f t="shared" si="7"/>
        <v>0</v>
      </c>
      <c r="H39" s="169">
        <f t="shared" si="7"/>
        <v>0</v>
      </c>
      <c r="I39" s="169">
        <f t="shared" si="7"/>
        <v>0</v>
      </c>
      <c r="J39" s="169">
        <f t="shared" si="7"/>
        <v>0</v>
      </c>
      <c r="K39" s="169">
        <f t="shared" si="7"/>
        <v>0</v>
      </c>
      <c r="L39" s="169">
        <f t="shared" si="7"/>
        <v>0</v>
      </c>
      <c r="M39" s="169">
        <f t="shared" si="7"/>
        <v>0</v>
      </c>
      <c r="N39" s="169">
        <f t="shared" si="7"/>
        <v>0</v>
      </c>
      <c r="O39" s="169">
        <f t="shared" si="7"/>
        <v>0</v>
      </c>
      <c r="P39" s="169">
        <f t="shared" si="7"/>
        <v>0</v>
      </c>
      <c r="Q39" s="169">
        <f t="shared" si="7"/>
        <v>0</v>
      </c>
      <c r="R39" s="169">
        <f t="shared" si="7"/>
        <v>0</v>
      </c>
      <c r="S39" s="169">
        <f t="shared" si="7"/>
        <v>0</v>
      </c>
      <c r="T39" s="169">
        <f t="shared" si="7"/>
        <v>0</v>
      </c>
      <c r="U39" s="169">
        <f t="shared" si="7"/>
        <v>0</v>
      </c>
      <c r="V39" s="169">
        <f t="shared" si="7"/>
        <v>0</v>
      </c>
      <c r="W39" s="169">
        <f t="shared" si="7"/>
        <v>0</v>
      </c>
      <c r="X39" s="169">
        <f t="shared" si="7"/>
        <v>0</v>
      </c>
      <c r="Y39" s="169">
        <f t="shared" si="7"/>
        <v>0</v>
      </c>
      <c r="Z39" s="169">
        <f t="shared" si="7"/>
        <v>0</v>
      </c>
      <c r="AA39" s="169">
        <f t="shared" si="7"/>
        <v>0</v>
      </c>
      <c r="AB39" s="169">
        <f t="shared" si="7"/>
        <v>0</v>
      </c>
      <c r="AC39" s="169">
        <f t="shared" si="7"/>
        <v>0</v>
      </c>
      <c r="AD39" s="169">
        <f t="shared" si="5"/>
        <v>0</v>
      </c>
    </row>
    <row r="40" spans="4:30" ht="15.75">
      <c r="D40" s="184" t="s">
        <v>42</v>
      </c>
      <c r="E40" s="169">
        <f aca="true" t="shared" si="8" ref="E40:AC40">E14*E$10</f>
        <v>0</v>
      </c>
      <c r="F40" s="169">
        <f t="shared" si="8"/>
        <v>0</v>
      </c>
      <c r="G40" s="169">
        <f t="shared" si="8"/>
        <v>0</v>
      </c>
      <c r="H40" s="169">
        <f t="shared" si="8"/>
        <v>0</v>
      </c>
      <c r="I40" s="169">
        <f t="shared" si="8"/>
        <v>0</v>
      </c>
      <c r="J40" s="169">
        <f t="shared" si="8"/>
        <v>0</v>
      </c>
      <c r="K40" s="169">
        <f t="shared" si="8"/>
        <v>0</v>
      </c>
      <c r="L40" s="169">
        <f t="shared" si="8"/>
        <v>0</v>
      </c>
      <c r="M40" s="169">
        <f t="shared" si="8"/>
        <v>0</v>
      </c>
      <c r="N40" s="169">
        <f t="shared" si="8"/>
        <v>0</v>
      </c>
      <c r="O40" s="169">
        <f t="shared" si="8"/>
        <v>0</v>
      </c>
      <c r="P40" s="169">
        <f t="shared" si="8"/>
        <v>0</v>
      </c>
      <c r="Q40" s="169">
        <f t="shared" si="8"/>
        <v>0</v>
      </c>
      <c r="R40" s="169">
        <f t="shared" si="8"/>
        <v>0</v>
      </c>
      <c r="S40" s="169">
        <f t="shared" si="8"/>
        <v>0</v>
      </c>
      <c r="T40" s="169">
        <f t="shared" si="8"/>
        <v>0</v>
      </c>
      <c r="U40" s="169">
        <f t="shared" si="8"/>
        <v>0</v>
      </c>
      <c r="V40" s="169">
        <f t="shared" si="8"/>
        <v>0</v>
      </c>
      <c r="W40" s="169">
        <f t="shared" si="8"/>
        <v>0</v>
      </c>
      <c r="X40" s="169">
        <f t="shared" si="8"/>
        <v>0</v>
      </c>
      <c r="Y40" s="169">
        <f t="shared" si="8"/>
        <v>0</v>
      </c>
      <c r="Z40" s="169">
        <f t="shared" si="8"/>
        <v>0</v>
      </c>
      <c r="AA40" s="169">
        <f t="shared" si="8"/>
        <v>0</v>
      </c>
      <c r="AB40" s="169">
        <f t="shared" si="8"/>
        <v>0</v>
      </c>
      <c r="AC40" s="169">
        <f t="shared" si="8"/>
        <v>0</v>
      </c>
      <c r="AD40" s="169">
        <f t="shared" si="5"/>
        <v>0</v>
      </c>
    </row>
    <row r="41" spans="2:30" ht="15.75">
      <c r="B41" s="173"/>
      <c r="D41" s="184" t="s">
        <v>43</v>
      </c>
      <c r="E41" s="169">
        <f aca="true" t="shared" si="9" ref="E41:AC41">E15*E$10</f>
        <v>0</v>
      </c>
      <c r="F41" s="169">
        <f t="shared" si="9"/>
        <v>0</v>
      </c>
      <c r="G41" s="169">
        <f t="shared" si="9"/>
        <v>0</v>
      </c>
      <c r="H41" s="169">
        <f t="shared" si="9"/>
        <v>0</v>
      </c>
      <c r="I41" s="169">
        <f t="shared" si="9"/>
        <v>0</v>
      </c>
      <c r="J41" s="169">
        <f t="shared" si="9"/>
        <v>0</v>
      </c>
      <c r="K41" s="169">
        <f t="shared" si="9"/>
        <v>0</v>
      </c>
      <c r="L41" s="169">
        <f t="shared" si="9"/>
        <v>0</v>
      </c>
      <c r="M41" s="169">
        <f t="shared" si="9"/>
        <v>0</v>
      </c>
      <c r="N41" s="169">
        <f t="shared" si="9"/>
        <v>0</v>
      </c>
      <c r="O41" s="169">
        <f t="shared" si="9"/>
        <v>0</v>
      </c>
      <c r="P41" s="169">
        <f t="shared" si="9"/>
        <v>0</v>
      </c>
      <c r="Q41" s="169">
        <f t="shared" si="9"/>
        <v>0</v>
      </c>
      <c r="R41" s="169">
        <f t="shared" si="9"/>
        <v>0</v>
      </c>
      <c r="S41" s="169">
        <f t="shared" si="9"/>
        <v>0</v>
      </c>
      <c r="T41" s="169">
        <f t="shared" si="9"/>
        <v>0</v>
      </c>
      <c r="U41" s="169">
        <f t="shared" si="9"/>
        <v>0</v>
      </c>
      <c r="V41" s="169">
        <f t="shared" si="9"/>
        <v>0</v>
      </c>
      <c r="W41" s="169">
        <f t="shared" si="9"/>
        <v>0</v>
      </c>
      <c r="X41" s="169">
        <f t="shared" si="9"/>
        <v>0</v>
      </c>
      <c r="Y41" s="169">
        <f t="shared" si="9"/>
        <v>0</v>
      </c>
      <c r="Z41" s="169">
        <f t="shared" si="9"/>
        <v>0</v>
      </c>
      <c r="AA41" s="169">
        <f t="shared" si="9"/>
        <v>0</v>
      </c>
      <c r="AB41" s="169">
        <f t="shared" si="9"/>
        <v>0</v>
      </c>
      <c r="AC41" s="169">
        <f t="shared" si="9"/>
        <v>0</v>
      </c>
      <c r="AD41" s="169">
        <f t="shared" si="5"/>
        <v>0</v>
      </c>
    </row>
    <row r="42" spans="4:30" ht="15.75">
      <c r="D42" s="184" t="s">
        <v>44</v>
      </c>
      <c r="E42" s="169">
        <f aca="true" t="shared" si="10" ref="E42:AC42">E16*E$10</f>
        <v>0</v>
      </c>
      <c r="F42" s="169">
        <f t="shared" si="10"/>
        <v>0</v>
      </c>
      <c r="G42" s="169">
        <f t="shared" si="10"/>
        <v>0</v>
      </c>
      <c r="H42" s="169">
        <f t="shared" si="10"/>
        <v>0</v>
      </c>
      <c r="I42" s="169">
        <f t="shared" si="10"/>
        <v>0</v>
      </c>
      <c r="J42" s="169">
        <f t="shared" si="10"/>
        <v>0</v>
      </c>
      <c r="K42" s="169">
        <f t="shared" si="10"/>
        <v>0</v>
      </c>
      <c r="L42" s="169">
        <f t="shared" si="10"/>
        <v>0</v>
      </c>
      <c r="M42" s="169">
        <f t="shared" si="10"/>
        <v>0</v>
      </c>
      <c r="N42" s="169">
        <f t="shared" si="10"/>
        <v>0</v>
      </c>
      <c r="O42" s="169">
        <f t="shared" si="10"/>
        <v>0</v>
      </c>
      <c r="P42" s="169">
        <f t="shared" si="10"/>
        <v>0</v>
      </c>
      <c r="Q42" s="169">
        <f t="shared" si="10"/>
        <v>0</v>
      </c>
      <c r="R42" s="169">
        <f t="shared" si="10"/>
        <v>0</v>
      </c>
      <c r="S42" s="169">
        <f t="shared" si="10"/>
        <v>0</v>
      </c>
      <c r="T42" s="169">
        <f t="shared" si="10"/>
        <v>0</v>
      </c>
      <c r="U42" s="169">
        <f t="shared" si="10"/>
        <v>0</v>
      </c>
      <c r="V42" s="169">
        <f t="shared" si="10"/>
        <v>0</v>
      </c>
      <c r="W42" s="169">
        <f t="shared" si="10"/>
        <v>0</v>
      </c>
      <c r="X42" s="169">
        <f t="shared" si="10"/>
        <v>0</v>
      </c>
      <c r="Y42" s="169">
        <f t="shared" si="10"/>
        <v>0</v>
      </c>
      <c r="Z42" s="169">
        <f t="shared" si="10"/>
        <v>0</v>
      </c>
      <c r="AA42" s="169">
        <f t="shared" si="10"/>
        <v>0</v>
      </c>
      <c r="AB42" s="169">
        <f t="shared" si="10"/>
        <v>0</v>
      </c>
      <c r="AC42" s="169">
        <f t="shared" si="10"/>
        <v>0</v>
      </c>
      <c r="AD42" s="169">
        <f t="shared" si="5"/>
        <v>0</v>
      </c>
    </row>
    <row r="43" spans="4:30" ht="15.75">
      <c r="D43" s="184" t="s">
        <v>45</v>
      </c>
      <c r="E43" s="169">
        <f aca="true" t="shared" si="11" ref="E43:AC43">E17*E$10</f>
        <v>0</v>
      </c>
      <c r="F43" s="169">
        <f t="shared" si="11"/>
        <v>0</v>
      </c>
      <c r="G43" s="169">
        <f t="shared" si="11"/>
        <v>0</v>
      </c>
      <c r="H43" s="169">
        <f t="shared" si="11"/>
        <v>0</v>
      </c>
      <c r="I43" s="169">
        <f t="shared" si="11"/>
        <v>0</v>
      </c>
      <c r="J43" s="169">
        <f t="shared" si="11"/>
        <v>0</v>
      </c>
      <c r="K43" s="169">
        <f t="shared" si="11"/>
        <v>0</v>
      </c>
      <c r="L43" s="169">
        <f t="shared" si="11"/>
        <v>0</v>
      </c>
      <c r="M43" s="169">
        <f t="shared" si="11"/>
        <v>0</v>
      </c>
      <c r="N43" s="169">
        <f t="shared" si="11"/>
        <v>0</v>
      </c>
      <c r="O43" s="169">
        <f t="shared" si="11"/>
        <v>0</v>
      </c>
      <c r="P43" s="169">
        <f t="shared" si="11"/>
        <v>0</v>
      </c>
      <c r="Q43" s="169">
        <f t="shared" si="11"/>
        <v>0</v>
      </c>
      <c r="R43" s="169">
        <f t="shared" si="11"/>
        <v>0</v>
      </c>
      <c r="S43" s="169">
        <f t="shared" si="11"/>
        <v>0</v>
      </c>
      <c r="T43" s="169">
        <f t="shared" si="11"/>
        <v>0</v>
      </c>
      <c r="U43" s="169">
        <f t="shared" si="11"/>
        <v>0</v>
      </c>
      <c r="V43" s="169">
        <f t="shared" si="11"/>
        <v>0</v>
      </c>
      <c r="W43" s="169">
        <f t="shared" si="11"/>
        <v>0</v>
      </c>
      <c r="X43" s="169">
        <f t="shared" si="11"/>
        <v>0</v>
      </c>
      <c r="Y43" s="169">
        <f t="shared" si="11"/>
        <v>0</v>
      </c>
      <c r="Z43" s="169">
        <f t="shared" si="11"/>
        <v>0</v>
      </c>
      <c r="AA43" s="169">
        <f t="shared" si="11"/>
        <v>0</v>
      </c>
      <c r="AB43" s="169">
        <f t="shared" si="11"/>
        <v>0</v>
      </c>
      <c r="AC43" s="169">
        <f t="shared" si="11"/>
        <v>0</v>
      </c>
      <c r="AD43" s="169">
        <f t="shared" si="5"/>
        <v>0</v>
      </c>
    </row>
    <row r="44" spans="4:30" ht="15.75">
      <c r="D44" s="184" t="s">
        <v>46</v>
      </c>
      <c r="E44" s="169">
        <f aca="true" t="shared" si="12" ref="E44:AC44">E18*E$10</f>
        <v>0</v>
      </c>
      <c r="F44" s="169">
        <f t="shared" si="12"/>
        <v>0</v>
      </c>
      <c r="G44" s="169">
        <f t="shared" si="12"/>
        <v>0</v>
      </c>
      <c r="H44" s="169">
        <f t="shared" si="12"/>
        <v>0</v>
      </c>
      <c r="I44" s="169">
        <f t="shared" si="12"/>
        <v>0</v>
      </c>
      <c r="J44" s="169">
        <f t="shared" si="12"/>
        <v>0</v>
      </c>
      <c r="K44" s="169">
        <f t="shared" si="12"/>
        <v>0</v>
      </c>
      <c r="L44" s="169">
        <f t="shared" si="12"/>
        <v>0</v>
      </c>
      <c r="M44" s="169">
        <f t="shared" si="12"/>
        <v>0</v>
      </c>
      <c r="N44" s="169">
        <f t="shared" si="12"/>
        <v>0</v>
      </c>
      <c r="O44" s="169">
        <f t="shared" si="12"/>
        <v>0</v>
      </c>
      <c r="P44" s="169">
        <f t="shared" si="12"/>
        <v>0</v>
      </c>
      <c r="Q44" s="169">
        <f t="shared" si="12"/>
        <v>0</v>
      </c>
      <c r="R44" s="169">
        <f t="shared" si="12"/>
        <v>0</v>
      </c>
      <c r="S44" s="169">
        <f t="shared" si="12"/>
        <v>0</v>
      </c>
      <c r="T44" s="169">
        <f t="shared" si="12"/>
        <v>0</v>
      </c>
      <c r="U44" s="169">
        <f t="shared" si="12"/>
        <v>0</v>
      </c>
      <c r="V44" s="169">
        <f t="shared" si="12"/>
        <v>0</v>
      </c>
      <c r="W44" s="169">
        <f t="shared" si="12"/>
        <v>0</v>
      </c>
      <c r="X44" s="169">
        <f t="shared" si="12"/>
        <v>0</v>
      </c>
      <c r="Y44" s="169">
        <f t="shared" si="12"/>
        <v>0</v>
      </c>
      <c r="Z44" s="169">
        <f t="shared" si="12"/>
        <v>0</v>
      </c>
      <c r="AA44" s="169">
        <f t="shared" si="12"/>
        <v>0</v>
      </c>
      <c r="AB44" s="169">
        <f t="shared" si="12"/>
        <v>0</v>
      </c>
      <c r="AC44" s="169">
        <f t="shared" si="12"/>
        <v>0</v>
      </c>
      <c r="AD44" s="169">
        <f t="shared" si="5"/>
        <v>0</v>
      </c>
    </row>
    <row r="45" spans="4:30" ht="15.75">
      <c r="D45" s="184" t="s">
        <v>47</v>
      </c>
      <c r="E45" s="169">
        <f aca="true" t="shared" si="13" ref="E45:AC45">E19*E$10</f>
        <v>0</v>
      </c>
      <c r="F45" s="169">
        <f t="shared" si="13"/>
        <v>0</v>
      </c>
      <c r="G45" s="169">
        <f t="shared" si="13"/>
        <v>0</v>
      </c>
      <c r="H45" s="169">
        <f t="shared" si="13"/>
        <v>0</v>
      </c>
      <c r="I45" s="169">
        <f t="shared" si="13"/>
        <v>0</v>
      </c>
      <c r="J45" s="169">
        <f t="shared" si="13"/>
        <v>0</v>
      </c>
      <c r="K45" s="169">
        <f t="shared" si="13"/>
        <v>0</v>
      </c>
      <c r="L45" s="169">
        <f t="shared" si="13"/>
        <v>0</v>
      </c>
      <c r="M45" s="169">
        <f t="shared" si="13"/>
        <v>0</v>
      </c>
      <c r="N45" s="169">
        <f t="shared" si="13"/>
        <v>0</v>
      </c>
      <c r="O45" s="169">
        <f t="shared" si="13"/>
        <v>0</v>
      </c>
      <c r="P45" s="169">
        <f t="shared" si="13"/>
        <v>0</v>
      </c>
      <c r="Q45" s="169">
        <f t="shared" si="13"/>
        <v>0</v>
      </c>
      <c r="R45" s="169">
        <f t="shared" si="13"/>
        <v>0</v>
      </c>
      <c r="S45" s="169">
        <f t="shared" si="13"/>
        <v>0</v>
      </c>
      <c r="T45" s="169">
        <f t="shared" si="13"/>
        <v>0</v>
      </c>
      <c r="U45" s="169">
        <f t="shared" si="13"/>
        <v>0</v>
      </c>
      <c r="V45" s="169">
        <f t="shared" si="13"/>
        <v>0</v>
      </c>
      <c r="W45" s="169">
        <f t="shared" si="13"/>
        <v>0</v>
      </c>
      <c r="X45" s="169">
        <f t="shared" si="13"/>
        <v>0</v>
      </c>
      <c r="Y45" s="169">
        <f t="shared" si="13"/>
        <v>0</v>
      </c>
      <c r="Z45" s="169">
        <f t="shared" si="13"/>
        <v>0</v>
      </c>
      <c r="AA45" s="169">
        <f t="shared" si="13"/>
        <v>0</v>
      </c>
      <c r="AB45" s="169">
        <f t="shared" si="13"/>
        <v>0</v>
      </c>
      <c r="AC45" s="169">
        <f t="shared" si="13"/>
        <v>0</v>
      </c>
      <c r="AD45" s="169">
        <f t="shared" si="5"/>
        <v>0</v>
      </c>
    </row>
    <row r="46" spans="4:30" ht="15.75">
      <c r="D46" s="184" t="s">
        <v>48</v>
      </c>
      <c r="E46" s="169">
        <f aca="true" t="shared" si="14" ref="E46:AC46">E20*E$10</f>
        <v>0</v>
      </c>
      <c r="F46" s="169">
        <f t="shared" si="14"/>
        <v>0</v>
      </c>
      <c r="G46" s="169">
        <f t="shared" si="14"/>
        <v>0</v>
      </c>
      <c r="H46" s="169">
        <f t="shared" si="14"/>
        <v>0</v>
      </c>
      <c r="I46" s="169">
        <f t="shared" si="14"/>
        <v>0</v>
      </c>
      <c r="J46" s="169">
        <f t="shared" si="14"/>
        <v>0</v>
      </c>
      <c r="K46" s="169">
        <f t="shared" si="14"/>
        <v>0</v>
      </c>
      <c r="L46" s="169">
        <f t="shared" si="14"/>
        <v>0</v>
      </c>
      <c r="M46" s="169">
        <f t="shared" si="14"/>
        <v>0</v>
      </c>
      <c r="N46" s="169">
        <f t="shared" si="14"/>
        <v>0</v>
      </c>
      <c r="O46" s="169">
        <f t="shared" si="14"/>
        <v>0</v>
      </c>
      <c r="P46" s="169">
        <f t="shared" si="14"/>
        <v>0</v>
      </c>
      <c r="Q46" s="169">
        <f t="shared" si="14"/>
        <v>0</v>
      </c>
      <c r="R46" s="169">
        <f t="shared" si="14"/>
        <v>0</v>
      </c>
      <c r="S46" s="169">
        <f t="shared" si="14"/>
        <v>0</v>
      </c>
      <c r="T46" s="169">
        <f t="shared" si="14"/>
        <v>0</v>
      </c>
      <c r="U46" s="169">
        <f t="shared" si="14"/>
        <v>0</v>
      </c>
      <c r="V46" s="169">
        <f t="shared" si="14"/>
        <v>0</v>
      </c>
      <c r="W46" s="169">
        <f t="shared" si="14"/>
        <v>0</v>
      </c>
      <c r="X46" s="169">
        <f t="shared" si="14"/>
        <v>0</v>
      </c>
      <c r="Y46" s="169">
        <f t="shared" si="14"/>
        <v>0</v>
      </c>
      <c r="Z46" s="169">
        <f t="shared" si="14"/>
        <v>0</v>
      </c>
      <c r="AA46" s="169">
        <f t="shared" si="14"/>
        <v>0</v>
      </c>
      <c r="AB46" s="169">
        <f t="shared" si="14"/>
        <v>0</v>
      </c>
      <c r="AC46" s="169">
        <f t="shared" si="14"/>
        <v>0</v>
      </c>
      <c r="AD46" s="169">
        <f t="shared" si="5"/>
        <v>0</v>
      </c>
    </row>
    <row r="47" spans="4:30" ht="15.75">
      <c r="D47" s="184" t="s">
        <v>49</v>
      </c>
      <c r="E47" s="169">
        <f aca="true" t="shared" si="15" ref="E47:AC47">E21*E$10</f>
        <v>0</v>
      </c>
      <c r="F47" s="169">
        <f t="shared" si="15"/>
        <v>0</v>
      </c>
      <c r="G47" s="169">
        <f t="shared" si="15"/>
        <v>0</v>
      </c>
      <c r="H47" s="169">
        <f t="shared" si="15"/>
        <v>0</v>
      </c>
      <c r="I47" s="169">
        <f t="shared" si="15"/>
        <v>0</v>
      </c>
      <c r="J47" s="169">
        <f t="shared" si="15"/>
        <v>0</v>
      </c>
      <c r="K47" s="169">
        <f t="shared" si="15"/>
        <v>0</v>
      </c>
      <c r="L47" s="169">
        <f t="shared" si="15"/>
        <v>0</v>
      </c>
      <c r="M47" s="169">
        <f t="shared" si="15"/>
        <v>0</v>
      </c>
      <c r="N47" s="169">
        <f t="shared" si="15"/>
        <v>0</v>
      </c>
      <c r="O47" s="169">
        <f t="shared" si="15"/>
        <v>0</v>
      </c>
      <c r="P47" s="169">
        <f t="shared" si="15"/>
        <v>0</v>
      </c>
      <c r="Q47" s="169">
        <f t="shared" si="15"/>
        <v>0</v>
      </c>
      <c r="R47" s="169">
        <f t="shared" si="15"/>
        <v>0</v>
      </c>
      <c r="S47" s="169">
        <f t="shared" si="15"/>
        <v>0</v>
      </c>
      <c r="T47" s="169">
        <f t="shared" si="15"/>
        <v>0</v>
      </c>
      <c r="U47" s="169">
        <f t="shared" si="15"/>
        <v>0</v>
      </c>
      <c r="V47" s="169">
        <f t="shared" si="15"/>
        <v>0</v>
      </c>
      <c r="W47" s="169">
        <f t="shared" si="15"/>
        <v>0</v>
      </c>
      <c r="X47" s="169">
        <f t="shared" si="15"/>
        <v>0</v>
      </c>
      <c r="Y47" s="169">
        <f t="shared" si="15"/>
        <v>0</v>
      </c>
      <c r="Z47" s="169">
        <f t="shared" si="15"/>
        <v>0</v>
      </c>
      <c r="AA47" s="169">
        <f t="shared" si="15"/>
        <v>0</v>
      </c>
      <c r="AB47" s="169">
        <f t="shared" si="15"/>
        <v>0</v>
      </c>
      <c r="AC47" s="169">
        <f t="shared" si="15"/>
        <v>0</v>
      </c>
      <c r="AD47" s="169">
        <f t="shared" si="5"/>
        <v>0</v>
      </c>
    </row>
    <row r="48" spans="4:30" ht="15.75">
      <c r="D48" s="184" t="s">
        <v>50</v>
      </c>
      <c r="E48" s="169">
        <f aca="true" t="shared" si="16" ref="E48:AC48">E22*E$10</f>
        <v>0</v>
      </c>
      <c r="F48" s="169">
        <f t="shared" si="16"/>
        <v>0</v>
      </c>
      <c r="G48" s="169">
        <f t="shared" si="16"/>
        <v>0</v>
      </c>
      <c r="H48" s="169">
        <f t="shared" si="16"/>
        <v>0</v>
      </c>
      <c r="I48" s="169">
        <f t="shared" si="16"/>
        <v>0</v>
      </c>
      <c r="J48" s="169">
        <f t="shared" si="16"/>
        <v>0</v>
      </c>
      <c r="K48" s="169">
        <f t="shared" si="16"/>
        <v>0</v>
      </c>
      <c r="L48" s="169">
        <f t="shared" si="16"/>
        <v>0</v>
      </c>
      <c r="M48" s="169">
        <f t="shared" si="16"/>
        <v>0</v>
      </c>
      <c r="N48" s="169">
        <f t="shared" si="16"/>
        <v>0</v>
      </c>
      <c r="O48" s="169">
        <f t="shared" si="16"/>
        <v>0</v>
      </c>
      <c r="P48" s="169">
        <f t="shared" si="16"/>
        <v>0</v>
      </c>
      <c r="Q48" s="169">
        <f t="shared" si="16"/>
        <v>0</v>
      </c>
      <c r="R48" s="169">
        <f t="shared" si="16"/>
        <v>0</v>
      </c>
      <c r="S48" s="169">
        <f t="shared" si="16"/>
        <v>0</v>
      </c>
      <c r="T48" s="169">
        <f t="shared" si="16"/>
        <v>0</v>
      </c>
      <c r="U48" s="169">
        <f t="shared" si="16"/>
        <v>0</v>
      </c>
      <c r="V48" s="169">
        <f t="shared" si="16"/>
        <v>0</v>
      </c>
      <c r="W48" s="169">
        <f t="shared" si="16"/>
        <v>0</v>
      </c>
      <c r="X48" s="169">
        <f t="shared" si="16"/>
        <v>0</v>
      </c>
      <c r="Y48" s="169">
        <f t="shared" si="16"/>
        <v>0</v>
      </c>
      <c r="Z48" s="169">
        <f t="shared" si="16"/>
        <v>0</v>
      </c>
      <c r="AA48" s="169">
        <f t="shared" si="16"/>
        <v>0</v>
      </c>
      <c r="AB48" s="169">
        <f t="shared" si="16"/>
        <v>0</v>
      </c>
      <c r="AC48" s="169">
        <f t="shared" si="16"/>
        <v>0</v>
      </c>
      <c r="AD48" s="169">
        <f t="shared" si="5"/>
        <v>0</v>
      </c>
    </row>
    <row r="49" spans="4:30" ht="15.75">
      <c r="D49" s="184" t="s">
        <v>37</v>
      </c>
      <c r="E49" s="169">
        <f aca="true" t="shared" si="17" ref="E49:AC49">E23*E$10</f>
        <v>0</v>
      </c>
      <c r="F49" s="169">
        <f t="shared" si="17"/>
        <v>0</v>
      </c>
      <c r="G49" s="169">
        <f t="shared" si="17"/>
        <v>0</v>
      </c>
      <c r="H49" s="169">
        <f t="shared" si="17"/>
        <v>0</v>
      </c>
      <c r="I49" s="169">
        <f t="shared" si="17"/>
        <v>0</v>
      </c>
      <c r="J49" s="169">
        <f t="shared" si="17"/>
        <v>0</v>
      </c>
      <c r="K49" s="169">
        <f t="shared" si="17"/>
        <v>0</v>
      </c>
      <c r="L49" s="169">
        <f t="shared" si="17"/>
        <v>0</v>
      </c>
      <c r="M49" s="169">
        <f t="shared" si="17"/>
        <v>0</v>
      </c>
      <c r="N49" s="169">
        <f t="shared" si="17"/>
        <v>0</v>
      </c>
      <c r="O49" s="169">
        <f t="shared" si="17"/>
        <v>0</v>
      </c>
      <c r="P49" s="169">
        <f t="shared" si="17"/>
        <v>0</v>
      </c>
      <c r="Q49" s="169">
        <f t="shared" si="17"/>
        <v>0</v>
      </c>
      <c r="R49" s="169">
        <f t="shared" si="17"/>
        <v>0</v>
      </c>
      <c r="S49" s="169">
        <f t="shared" si="17"/>
        <v>0</v>
      </c>
      <c r="T49" s="169">
        <f t="shared" si="17"/>
        <v>0</v>
      </c>
      <c r="U49" s="169">
        <f t="shared" si="17"/>
        <v>0</v>
      </c>
      <c r="V49" s="169">
        <f t="shared" si="17"/>
        <v>0</v>
      </c>
      <c r="W49" s="169">
        <f t="shared" si="17"/>
        <v>0</v>
      </c>
      <c r="X49" s="169">
        <f t="shared" si="17"/>
        <v>0</v>
      </c>
      <c r="Y49" s="169">
        <f t="shared" si="17"/>
        <v>0</v>
      </c>
      <c r="Z49" s="169">
        <f t="shared" si="17"/>
        <v>0</v>
      </c>
      <c r="AA49" s="169">
        <f t="shared" si="17"/>
        <v>0</v>
      </c>
      <c r="AB49" s="169">
        <f t="shared" si="17"/>
        <v>0</v>
      </c>
      <c r="AC49" s="169">
        <f t="shared" si="17"/>
        <v>0</v>
      </c>
      <c r="AD49" s="169">
        <f t="shared" si="5"/>
        <v>0</v>
      </c>
    </row>
    <row r="50" spans="4:30" ht="15.75">
      <c r="D50" s="184" t="s">
        <v>51</v>
      </c>
      <c r="E50" s="169">
        <f aca="true" t="shared" si="18" ref="E50:AC50">E24*E$10</f>
        <v>0</v>
      </c>
      <c r="F50" s="169">
        <f t="shared" si="18"/>
        <v>0</v>
      </c>
      <c r="G50" s="169">
        <f t="shared" si="18"/>
        <v>0</v>
      </c>
      <c r="H50" s="169">
        <f t="shared" si="18"/>
        <v>0</v>
      </c>
      <c r="I50" s="169">
        <f t="shared" si="18"/>
        <v>0</v>
      </c>
      <c r="J50" s="169">
        <f t="shared" si="18"/>
        <v>0</v>
      </c>
      <c r="K50" s="169">
        <f t="shared" si="18"/>
        <v>0</v>
      </c>
      <c r="L50" s="169">
        <f t="shared" si="18"/>
        <v>0</v>
      </c>
      <c r="M50" s="169">
        <f t="shared" si="18"/>
        <v>0</v>
      </c>
      <c r="N50" s="169">
        <f t="shared" si="18"/>
        <v>0</v>
      </c>
      <c r="O50" s="169">
        <f t="shared" si="18"/>
        <v>0</v>
      </c>
      <c r="P50" s="169">
        <f t="shared" si="18"/>
        <v>0</v>
      </c>
      <c r="Q50" s="169">
        <f t="shared" si="18"/>
        <v>0</v>
      </c>
      <c r="R50" s="169">
        <f t="shared" si="18"/>
        <v>0</v>
      </c>
      <c r="S50" s="169">
        <f t="shared" si="18"/>
        <v>0</v>
      </c>
      <c r="T50" s="169">
        <f t="shared" si="18"/>
        <v>0</v>
      </c>
      <c r="U50" s="169">
        <f t="shared" si="18"/>
        <v>0</v>
      </c>
      <c r="V50" s="169">
        <f t="shared" si="18"/>
        <v>0</v>
      </c>
      <c r="W50" s="169">
        <f t="shared" si="18"/>
        <v>0</v>
      </c>
      <c r="X50" s="169">
        <f t="shared" si="18"/>
        <v>0</v>
      </c>
      <c r="Y50" s="169">
        <f t="shared" si="18"/>
        <v>0</v>
      </c>
      <c r="Z50" s="169">
        <f t="shared" si="18"/>
        <v>0</v>
      </c>
      <c r="AA50" s="169">
        <f t="shared" si="18"/>
        <v>0</v>
      </c>
      <c r="AB50" s="169">
        <f t="shared" si="18"/>
        <v>0</v>
      </c>
      <c r="AC50" s="169">
        <f t="shared" si="18"/>
        <v>0</v>
      </c>
      <c r="AD50" s="169">
        <f t="shared" si="5"/>
        <v>0</v>
      </c>
    </row>
    <row r="51" spans="4:30" ht="15.75">
      <c r="D51" s="184" t="s">
        <v>52</v>
      </c>
      <c r="E51" s="169">
        <f aca="true" t="shared" si="19" ref="E51:AC51">E25*E$10</f>
        <v>0</v>
      </c>
      <c r="F51" s="169">
        <f t="shared" si="19"/>
        <v>0</v>
      </c>
      <c r="G51" s="169">
        <f t="shared" si="19"/>
        <v>0</v>
      </c>
      <c r="H51" s="169">
        <f t="shared" si="19"/>
        <v>0</v>
      </c>
      <c r="I51" s="169">
        <f t="shared" si="19"/>
        <v>0</v>
      </c>
      <c r="J51" s="169">
        <f t="shared" si="19"/>
        <v>0</v>
      </c>
      <c r="K51" s="169">
        <f t="shared" si="19"/>
        <v>0</v>
      </c>
      <c r="L51" s="169">
        <f t="shared" si="19"/>
        <v>0</v>
      </c>
      <c r="M51" s="169">
        <f t="shared" si="19"/>
        <v>0</v>
      </c>
      <c r="N51" s="169">
        <f t="shared" si="19"/>
        <v>0</v>
      </c>
      <c r="O51" s="169">
        <f t="shared" si="19"/>
        <v>0</v>
      </c>
      <c r="P51" s="169">
        <f t="shared" si="19"/>
        <v>0</v>
      </c>
      <c r="Q51" s="169">
        <f t="shared" si="19"/>
        <v>0</v>
      </c>
      <c r="R51" s="169">
        <f t="shared" si="19"/>
        <v>0</v>
      </c>
      <c r="S51" s="169">
        <f t="shared" si="19"/>
        <v>0</v>
      </c>
      <c r="T51" s="169">
        <f t="shared" si="19"/>
        <v>0</v>
      </c>
      <c r="U51" s="169">
        <f t="shared" si="19"/>
        <v>0</v>
      </c>
      <c r="V51" s="169">
        <f t="shared" si="19"/>
        <v>0</v>
      </c>
      <c r="W51" s="169">
        <f t="shared" si="19"/>
        <v>0</v>
      </c>
      <c r="X51" s="169">
        <f t="shared" si="19"/>
        <v>0</v>
      </c>
      <c r="Y51" s="169">
        <f t="shared" si="19"/>
        <v>0</v>
      </c>
      <c r="Z51" s="169">
        <f t="shared" si="19"/>
        <v>0</v>
      </c>
      <c r="AA51" s="169">
        <f t="shared" si="19"/>
        <v>0</v>
      </c>
      <c r="AB51" s="169">
        <f t="shared" si="19"/>
        <v>0</v>
      </c>
      <c r="AC51" s="169">
        <f t="shared" si="19"/>
        <v>0</v>
      </c>
      <c r="AD51" s="169">
        <f t="shared" si="5"/>
        <v>0</v>
      </c>
    </row>
    <row r="52" spans="4:30" ht="15.75">
      <c r="D52" s="184" t="s">
        <v>53</v>
      </c>
      <c r="E52" s="169">
        <f aca="true" t="shared" si="20" ref="E52:AC52">E26*E$10</f>
        <v>0</v>
      </c>
      <c r="F52" s="169">
        <f t="shared" si="20"/>
        <v>0</v>
      </c>
      <c r="G52" s="169">
        <f t="shared" si="20"/>
        <v>0</v>
      </c>
      <c r="H52" s="169">
        <f t="shared" si="20"/>
        <v>0</v>
      </c>
      <c r="I52" s="169">
        <f t="shared" si="20"/>
        <v>0</v>
      </c>
      <c r="J52" s="169">
        <f t="shared" si="20"/>
        <v>0</v>
      </c>
      <c r="K52" s="169">
        <f t="shared" si="20"/>
        <v>0</v>
      </c>
      <c r="L52" s="169">
        <f t="shared" si="20"/>
        <v>0</v>
      </c>
      <c r="M52" s="169">
        <f t="shared" si="20"/>
        <v>0</v>
      </c>
      <c r="N52" s="169">
        <f t="shared" si="20"/>
        <v>0</v>
      </c>
      <c r="O52" s="169">
        <f t="shared" si="20"/>
        <v>0</v>
      </c>
      <c r="P52" s="169">
        <f t="shared" si="20"/>
        <v>0</v>
      </c>
      <c r="Q52" s="169">
        <f t="shared" si="20"/>
        <v>0</v>
      </c>
      <c r="R52" s="169">
        <f t="shared" si="20"/>
        <v>0</v>
      </c>
      <c r="S52" s="169">
        <f t="shared" si="20"/>
        <v>0</v>
      </c>
      <c r="T52" s="169">
        <f t="shared" si="20"/>
        <v>0</v>
      </c>
      <c r="U52" s="169">
        <f t="shared" si="20"/>
        <v>0</v>
      </c>
      <c r="V52" s="169">
        <f t="shared" si="20"/>
        <v>0</v>
      </c>
      <c r="W52" s="169">
        <f t="shared" si="20"/>
        <v>0</v>
      </c>
      <c r="X52" s="169">
        <f t="shared" si="20"/>
        <v>0</v>
      </c>
      <c r="Y52" s="169">
        <f t="shared" si="20"/>
        <v>0</v>
      </c>
      <c r="Z52" s="169">
        <f t="shared" si="20"/>
        <v>0</v>
      </c>
      <c r="AA52" s="169">
        <f t="shared" si="20"/>
        <v>0</v>
      </c>
      <c r="AB52" s="169">
        <f t="shared" si="20"/>
        <v>0</v>
      </c>
      <c r="AC52" s="169">
        <f t="shared" si="20"/>
        <v>0</v>
      </c>
      <c r="AD52" s="169">
        <f t="shared" si="5"/>
        <v>0</v>
      </c>
    </row>
    <row r="53" spans="4:30" ht="15.75">
      <c r="D53" s="184" t="s">
        <v>54</v>
      </c>
      <c r="E53" s="169">
        <f aca="true" t="shared" si="21" ref="E53:AC53">E27*E$10</f>
        <v>0</v>
      </c>
      <c r="F53" s="169">
        <f t="shared" si="21"/>
        <v>0</v>
      </c>
      <c r="G53" s="169">
        <f t="shared" si="21"/>
        <v>0</v>
      </c>
      <c r="H53" s="169">
        <f t="shared" si="21"/>
        <v>0</v>
      </c>
      <c r="I53" s="169">
        <f t="shared" si="21"/>
        <v>0</v>
      </c>
      <c r="J53" s="169">
        <f t="shared" si="21"/>
        <v>0</v>
      </c>
      <c r="K53" s="169">
        <f t="shared" si="21"/>
        <v>0</v>
      </c>
      <c r="L53" s="169">
        <f t="shared" si="21"/>
        <v>0</v>
      </c>
      <c r="M53" s="169">
        <f t="shared" si="21"/>
        <v>0</v>
      </c>
      <c r="N53" s="169">
        <f t="shared" si="21"/>
        <v>0</v>
      </c>
      <c r="O53" s="169">
        <f t="shared" si="21"/>
        <v>0</v>
      </c>
      <c r="P53" s="169">
        <f t="shared" si="21"/>
        <v>0</v>
      </c>
      <c r="Q53" s="169">
        <f t="shared" si="21"/>
        <v>0</v>
      </c>
      <c r="R53" s="169">
        <f t="shared" si="21"/>
        <v>0</v>
      </c>
      <c r="S53" s="169">
        <f t="shared" si="21"/>
        <v>0</v>
      </c>
      <c r="T53" s="169">
        <f t="shared" si="21"/>
        <v>0</v>
      </c>
      <c r="U53" s="169">
        <f t="shared" si="21"/>
        <v>0</v>
      </c>
      <c r="V53" s="169">
        <f t="shared" si="21"/>
        <v>0</v>
      </c>
      <c r="W53" s="169">
        <f t="shared" si="21"/>
        <v>0</v>
      </c>
      <c r="X53" s="169">
        <f t="shared" si="21"/>
        <v>0</v>
      </c>
      <c r="Y53" s="169">
        <f t="shared" si="21"/>
        <v>0</v>
      </c>
      <c r="Z53" s="169">
        <f t="shared" si="21"/>
        <v>0</v>
      </c>
      <c r="AA53" s="169">
        <f t="shared" si="21"/>
        <v>0</v>
      </c>
      <c r="AB53" s="169">
        <f t="shared" si="21"/>
        <v>0</v>
      </c>
      <c r="AC53" s="169">
        <f t="shared" si="21"/>
        <v>0</v>
      </c>
      <c r="AD53" s="169">
        <f t="shared" si="5"/>
        <v>0</v>
      </c>
    </row>
    <row r="54" spans="4:30" ht="15.75">
      <c r="D54" s="184" t="s">
        <v>55</v>
      </c>
      <c r="E54" s="169">
        <f aca="true" t="shared" si="22" ref="E54:AC54">E28*E$10</f>
        <v>0</v>
      </c>
      <c r="F54" s="169">
        <f t="shared" si="22"/>
        <v>0</v>
      </c>
      <c r="G54" s="169">
        <f t="shared" si="22"/>
        <v>0</v>
      </c>
      <c r="H54" s="169">
        <f t="shared" si="22"/>
        <v>0</v>
      </c>
      <c r="I54" s="169">
        <f t="shared" si="22"/>
        <v>0</v>
      </c>
      <c r="J54" s="169">
        <f t="shared" si="22"/>
        <v>0</v>
      </c>
      <c r="K54" s="169">
        <f t="shared" si="22"/>
        <v>0</v>
      </c>
      <c r="L54" s="169">
        <f t="shared" si="22"/>
        <v>0</v>
      </c>
      <c r="M54" s="169">
        <f t="shared" si="22"/>
        <v>0</v>
      </c>
      <c r="N54" s="169">
        <f t="shared" si="22"/>
        <v>0</v>
      </c>
      <c r="O54" s="169">
        <f t="shared" si="22"/>
        <v>0</v>
      </c>
      <c r="P54" s="169">
        <f t="shared" si="22"/>
        <v>0</v>
      </c>
      <c r="Q54" s="169">
        <f t="shared" si="22"/>
        <v>0</v>
      </c>
      <c r="R54" s="169">
        <f t="shared" si="22"/>
        <v>0</v>
      </c>
      <c r="S54" s="169">
        <f t="shared" si="22"/>
        <v>0</v>
      </c>
      <c r="T54" s="169">
        <f t="shared" si="22"/>
        <v>0</v>
      </c>
      <c r="U54" s="169">
        <f t="shared" si="22"/>
        <v>0</v>
      </c>
      <c r="V54" s="169">
        <f t="shared" si="22"/>
        <v>0</v>
      </c>
      <c r="W54" s="169">
        <f t="shared" si="22"/>
        <v>0</v>
      </c>
      <c r="X54" s="169">
        <f t="shared" si="22"/>
        <v>0</v>
      </c>
      <c r="Y54" s="169">
        <f t="shared" si="22"/>
        <v>0</v>
      </c>
      <c r="Z54" s="169">
        <f t="shared" si="22"/>
        <v>0</v>
      </c>
      <c r="AA54" s="169">
        <f t="shared" si="22"/>
        <v>0</v>
      </c>
      <c r="AB54" s="169">
        <f t="shared" si="22"/>
        <v>0</v>
      </c>
      <c r="AC54" s="169">
        <f t="shared" si="22"/>
        <v>0</v>
      </c>
      <c r="AD54" s="169">
        <f t="shared" si="5"/>
        <v>0</v>
      </c>
    </row>
    <row r="55" spans="4:30" ht="15.75">
      <c r="D55" s="184" t="s">
        <v>56</v>
      </c>
      <c r="E55" s="169">
        <f aca="true" t="shared" si="23" ref="E55:AC55">E29*E$10</f>
        <v>0</v>
      </c>
      <c r="F55" s="169">
        <f t="shared" si="23"/>
        <v>0</v>
      </c>
      <c r="G55" s="169">
        <f t="shared" si="23"/>
        <v>0</v>
      </c>
      <c r="H55" s="169">
        <f t="shared" si="23"/>
        <v>0</v>
      </c>
      <c r="I55" s="169">
        <f t="shared" si="23"/>
        <v>0</v>
      </c>
      <c r="J55" s="169">
        <f t="shared" si="23"/>
        <v>0</v>
      </c>
      <c r="K55" s="169">
        <f t="shared" si="23"/>
        <v>0</v>
      </c>
      <c r="L55" s="169">
        <f t="shared" si="23"/>
        <v>0</v>
      </c>
      <c r="M55" s="169">
        <f t="shared" si="23"/>
        <v>0</v>
      </c>
      <c r="N55" s="169">
        <f t="shared" si="23"/>
        <v>0</v>
      </c>
      <c r="O55" s="169">
        <f t="shared" si="23"/>
        <v>0</v>
      </c>
      <c r="P55" s="169">
        <f t="shared" si="23"/>
        <v>0</v>
      </c>
      <c r="Q55" s="169">
        <f t="shared" si="23"/>
        <v>0</v>
      </c>
      <c r="R55" s="169">
        <f t="shared" si="23"/>
        <v>0</v>
      </c>
      <c r="S55" s="169">
        <f t="shared" si="23"/>
        <v>0</v>
      </c>
      <c r="T55" s="169">
        <f t="shared" si="23"/>
        <v>0</v>
      </c>
      <c r="U55" s="169">
        <f t="shared" si="23"/>
        <v>0</v>
      </c>
      <c r="V55" s="169">
        <f t="shared" si="23"/>
        <v>0</v>
      </c>
      <c r="W55" s="169">
        <f t="shared" si="23"/>
        <v>0</v>
      </c>
      <c r="X55" s="169">
        <f t="shared" si="23"/>
        <v>0</v>
      </c>
      <c r="Y55" s="169">
        <f t="shared" si="23"/>
        <v>0</v>
      </c>
      <c r="Z55" s="169">
        <f t="shared" si="23"/>
        <v>0</v>
      </c>
      <c r="AA55" s="169">
        <f t="shared" si="23"/>
        <v>0</v>
      </c>
      <c r="AB55" s="169">
        <f t="shared" si="23"/>
        <v>0</v>
      </c>
      <c r="AC55" s="169">
        <f t="shared" si="23"/>
        <v>0</v>
      </c>
      <c r="AD55" s="169">
        <f t="shared" si="5"/>
        <v>0</v>
      </c>
    </row>
    <row r="56" spans="4:30" ht="15.75">
      <c r="D56" s="184" t="s">
        <v>35</v>
      </c>
      <c r="E56" s="169">
        <f aca="true" t="shared" si="24" ref="E56:AC56">E30*E$10</f>
        <v>0</v>
      </c>
      <c r="F56" s="169">
        <f t="shared" si="24"/>
        <v>0</v>
      </c>
      <c r="G56" s="169">
        <f t="shared" si="24"/>
        <v>0</v>
      </c>
      <c r="H56" s="169">
        <f t="shared" si="24"/>
        <v>0</v>
      </c>
      <c r="I56" s="169">
        <f t="shared" si="24"/>
        <v>0</v>
      </c>
      <c r="J56" s="169">
        <f t="shared" si="24"/>
        <v>0</v>
      </c>
      <c r="K56" s="169">
        <f t="shared" si="24"/>
        <v>0</v>
      </c>
      <c r="L56" s="169">
        <f t="shared" si="24"/>
        <v>0</v>
      </c>
      <c r="M56" s="169">
        <f t="shared" si="24"/>
        <v>0</v>
      </c>
      <c r="N56" s="169">
        <f t="shared" si="24"/>
        <v>0</v>
      </c>
      <c r="O56" s="169">
        <f t="shared" si="24"/>
        <v>0</v>
      </c>
      <c r="P56" s="169">
        <f t="shared" si="24"/>
        <v>0</v>
      </c>
      <c r="Q56" s="169">
        <f t="shared" si="24"/>
        <v>0</v>
      </c>
      <c r="R56" s="169">
        <f t="shared" si="24"/>
        <v>0</v>
      </c>
      <c r="S56" s="169">
        <f t="shared" si="24"/>
        <v>0</v>
      </c>
      <c r="T56" s="169">
        <f t="shared" si="24"/>
        <v>0</v>
      </c>
      <c r="U56" s="169">
        <f t="shared" si="24"/>
        <v>0</v>
      </c>
      <c r="V56" s="169">
        <f t="shared" si="24"/>
        <v>0</v>
      </c>
      <c r="W56" s="169">
        <f t="shared" si="24"/>
        <v>0</v>
      </c>
      <c r="X56" s="169">
        <f t="shared" si="24"/>
        <v>0</v>
      </c>
      <c r="Y56" s="169">
        <f t="shared" si="24"/>
        <v>0</v>
      </c>
      <c r="Z56" s="169">
        <f t="shared" si="24"/>
        <v>0</v>
      </c>
      <c r="AA56" s="169">
        <f t="shared" si="24"/>
        <v>0</v>
      </c>
      <c r="AB56" s="169">
        <f t="shared" si="24"/>
        <v>0</v>
      </c>
      <c r="AC56" s="169">
        <f t="shared" si="24"/>
        <v>0</v>
      </c>
      <c r="AD56" s="169">
        <f t="shared" si="5"/>
        <v>0</v>
      </c>
    </row>
    <row r="57" spans="4:30" ht="15.75">
      <c r="D57" s="184" t="s">
        <v>57</v>
      </c>
      <c r="E57" s="169">
        <f aca="true" t="shared" si="25" ref="E57:AC57">E31*E$10</f>
        <v>0</v>
      </c>
      <c r="F57" s="169">
        <f t="shared" si="25"/>
        <v>0</v>
      </c>
      <c r="G57" s="169">
        <f t="shared" si="25"/>
        <v>0</v>
      </c>
      <c r="H57" s="169">
        <f t="shared" si="25"/>
        <v>0</v>
      </c>
      <c r="I57" s="169">
        <f t="shared" si="25"/>
        <v>0</v>
      </c>
      <c r="J57" s="169">
        <f t="shared" si="25"/>
        <v>0</v>
      </c>
      <c r="K57" s="169">
        <f t="shared" si="25"/>
        <v>0</v>
      </c>
      <c r="L57" s="169">
        <f t="shared" si="25"/>
        <v>0</v>
      </c>
      <c r="M57" s="169">
        <f t="shared" si="25"/>
        <v>0</v>
      </c>
      <c r="N57" s="169">
        <f t="shared" si="25"/>
        <v>0</v>
      </c>
      <c r="O57" s="169">
        <f t="shared" si="25"/>
        <v>0</v>
      </c>
      <c r="P57" s="169">
        <f t="shared" si="25"/>
        <v>0</v>
      </c>
      <c r="Q57" s="169">
        <f t="shared" si="25"/>
        <v>0</v>
      </c>
      <c r="R57" s="169">
        <f t="shared" si="25"/>
        <v>0</v>
      </c>
      <c r="S57" s="169">
        <f t="shared" si="25"/>
        <v>0</v>
      </c>
      <c r="T57" s="169">
        <f t="shared" si="25"/>
        <v>0</v>
      </c>
      <c r="U57" s="169">
        <f t="shared" si="25"/>
        <v>0</v>
      </c>
      <c r="V57" s="169">
        <f t="shared" si="25"/>
        <v>0</v>
      </c>
      <c r="W57" s="169">
        <f t="shared" si="25"/>
        <v>0</v>
      </c>
      <c r="X57" s="169">
        <f t="shared" si="25"/>
        <v>0</v>
      </c>
      <c r="Y57" s="169">
        <f t="shared" si="25"/>
        <v>0</v>
      </c>
      <c r="Z57" s="169">
        <f t="shared" si="25"/>
        <v>0</v>
      </c>
      <c r="AA57" s="169">
        <f t="shared" si="25"/>
        <v>0</v>
      </c>
      <c r="AB57" s="169">
        <f t="shared" si="25"/>
        <v>0</v>
      </c>
      <c r="AC57" s="169">
        <f t="shared" si="25"/>
        <v>0</v>
      </c>
      <c r="AD57" s="169">
        <f t="shared" si="5"/>
        <v>0</v>
      </c>
    </row>
    <row r="58" spans="4:30" ht="15.75">
      <c r="D58" s="184" t="s">
        <v>58</v>
      </c>
      <c r="E58" s="169">
        <f aca="true" t="shared" si="26" ref="E58:AC58">E32*E$10</f>
        <v>0</v>
      </c>
      <c r="F58" s="169">
        <f t="shared" si="26"/>
        <v>0</v>
      </c>
      <c r="G58" s="169">
        <f t="shared" si="26"/>
        <v>0</v>
      </c>
      <c r="H58" s="169">
        <f t="shared" si="26"/>
        <v>0</v>
      </c>
      <c r="I58" s="169">
        <f t="shared" si="26"/>
        <v>0</v>
      </c>
      <c r="J58" s="169">
        <f t="shared" si="26"/>
        <v>0</v>
      </c>
      <c r="K58" s="169">
        <f t="shared" si="26"/>
        <v>0</v>
      </c>
      <c r="L58" s="169">
        <f t="shared" si="26"/>
        <v>0</v>
      </c>
      <c r="M58" s="169">
        <f t="shared" si="26"/>
        <v>0</v>
      </c>
      <c r="N58" s="169">
        <f t="shared" si="26"/>
        <v>0</v>
      </c>
      <c r="O58" s="169">
        <f t="shared" si="26"/>
        <v>0</v>
      </c>
      <c r="P58" s="169">
        <f t="shared" si="26"/>
        <v>0</v>
      </c>
      <c r="Q58" s="169">
        <f t="shared" si="26"/>
        <v>0</v>
      </c>
      <c r="R58" s="169">
        <f t="shared" si="26"/>
        <v>0</v>
      </c>
      <c r="S58" s="169">
        <f t="shared" si="26"/>
        <v>0</v>
      </c>
      <c r="T58" s="169">
        <f t="shared" si="26"/>
        <v>0</v>
      </c>
      <c r="U58" s="169">
        <f t="shared" si="26"/>
        <v>0</v>
      </c>
      <c r="V58" s="169">
        <f t="shared" si="26"/>
        <v>0</v>
      </c>
      <c r="W58" s="169">
        <f t="shared" si="26"/>
        <v>0</v>
      </c>
      <c r="X58" s="169">
        <f t="shared" si="26"/>
        <v>0</v>
      </c>
      <c r="Y58" s="169">
        <f t="shared" si="26"/>
        <v>0</v>
      </c>
      <c r="Z58" s="169">
        <f t="shared" si="26"/>
        <v>0</v>
      </c>
      <c r="AA58" s="169">
        <f t="shared" si="26"/>
        <v>0</v>
      </c>
      <c r="AB58" s="169">
        <f t="shared" si="26"/>
        <v>0</v>
      </c>
      <c r="AC58" s="169">
        <f t="shared" si="26"/>
        <v>0</v>
      </c>
      <c r="AD58" s="169">
        <f t="shared" si="5"/>
        <v>0</v>
      </c>
    </row>
    <row r="59" spans="4:30" ht="15.75">
      <c r="D59" s="184" t="s">
        <v>59</v>
      </c>
      <c r="E59" s="169">
        <f aca="true" t="shared" si="27" ref="E59:AC59">E33*E$10</f>
        <v>0</v>
      </c>
      <c r="F59" s="169">
        <f t="shared" si="27"/>
        <v>0</v>
      </c>
      <c r="G59" s="169">
        <f t="shared" si="27"/>
        <v>0</v>
      </c>
      <c r="H59" s="169">
        <f t="shared" si="27"/>
        <v>0</v>
      </c>
      <c r="I59" s="169">
        <f t="shared" si="27"/>
        <v>0</v>
      </c>
      <c r="J59" s="169">
        <f t="shared" si="27"/>
        <v>0</v>
      </c>
      <c r="K59" s="169">
        <f t="shared" si="27"/>
        <v>0</v>
      </c>
      <c r="L59" s="169">
        <f t="shared" si="27"/>
        <v>0</v>
      </c>
      <c r="M59" s="169">
        <f t="shared" si="27"/>
        <v>0</v>
      </c>
      <c r="N59" s="169">
        <f t="shared" si="27"/>
        <v>0</v>
      </c>
      <c r="O59" s="169">
        <f t="shared" si="27"/>
        <v>0</v>
      </c>
      <c r="P59" s="169">
        <f t="shared" si="27"/>
        <v>0</v>
      </c>
      <c r="Q59" s="169">
        <f t="shared" si="27"/>
        <v>0</v>
      </c>
      <c r="R59" s="169">
        <f t="shared" si="27"/>
        <v>0</v>
      </c>
      <c r="S59" s="169">
        <f t="shared" si="27"/>
        <v>0</v>
      </c>
      <c r="T59" s="169">
        <f t="shared" si="27"/>
        <v>0</v>
      </c>
      <c r="U59" s="169">
        <f t="shared" si="27"/>
        <v>0</v>
      </c>
      <c r="V59" s="169">
        <f t="shared" si="27"/>
        <v>0</v>
      </c>
      <c r="W59" s="169">
        <f t="shared" si="27"/>
        <v>0</v>
      </c>
      <c r="X59" s="169">
        <f t="shared" si="27"/>
        <v>0</v>
      </c>
      <c r="Y59" s="169">
        <f t="shared" si="27"/>
        <v>0</v>
      </c>
      <c r="Z59" s="169">
        <f t="shared" si="27"/>
        <v>0</v>
      </c>
      <c r="AA59" s="169">
        <f t="shared" si="27"/>
        <v>0</v>
      </c>
      <c r="AB59" s="169">
        <f t="shared" si="27"/>
        <v>0</v>
      </c>
      <c r="AC59" s="169">
        <f t="shared" si="27"/>
        <v>0</v>
      </c>
      <c r="AD59" s="169">
        <f t="shared" si="5"/>
        <v>0</v>
      </c>
    </row>
    <row r="60" spans="4:30" ht="15.75">
      <c r="D60" s="184" t="s">
        <v>60</v>
      </c>
      <c r="E60" s="169">
        <f aca="true" t="shared" si="28" ref="E60:AC60">E34*E$10</f>
        <v>0</v>
      </c>
      <c r="F60" s="169">
        <f t="shared" si="28"/>
        <v>0</v>
      </c>
      <c r="G60" s="169">
        <f t="shared" si="28"/>
        <v>0</v>
      </c>
      <c r="H60" s="169">
        <f t="shared" si="28"/>
        <v>0</v>
      </c>
      <c r="I60" s="169">
        <f t="shared" si="28"/>
        <v>0</v>
      </c>
      <c r="J60" s="169">
        <f t="shared" si="28"/>
        <v>0</v>
      </c>
      <c r="K60" s="169">
        <f t="shared" si="28"/>
        <v>0</v>
      </c>
      <c r="L60" s="169">
        <f t="shared" si="28"/>
        <v>0</v>
      </c>
      <c r="M60" s="169">
        <f t="shared" si="28"/>
        <v>0</v>
      </c>
      <c r="N60" s="169">
        <f t="shared" si="28"/>
        <v>0</v>
      </c>
      <c r="O60" s="169">
        <f t="shared" si="28"/>
        <v>0</v>
      </c>
      <c r="P60" s="169">
        <f t="shared" si="28"/>
        <v>0</v>
      </c>
      <c r="Q60" s="169">
        <f t="shared" si="28"/>
        <v>0</v>
      </c>
      <c r="R60" s="169">
        <f t="shared" si="28"/>
        <v>0</v>
      </c>
      <c r="S60" s="169">
        <f t="shared" si="28"/>
        <v>0</v>
      </c>
      <c r="T60" s="169">
        <f t="shared" si="28"/>
        <v>0</v>
      </c>
      <c r="U60" s="169">
        <f t="shared" si="28"/>
        <v>0</v>
      </c>
      <c r="V60" s="169">
        <f t="shared" si="28"/>
        <v>0</v>
      </c>
      <c r="W60" s="169">
        <f t="shared" si="28"/>
        <v>0</v>
      </c>
      <c r="X60" s="169">
        <f t="shared" si="28"/>
        <v>0</v>
      </c>
      <c r="Y60" s="169">
        <f t="shared" si="28"/>
        <v>0</v>
      </c>
      <c r="Z60" s="169">
        <f t="shared" si="28"/>
        <v>0</v>
      </c>
      <c r="AA60" s="169">
        <f t="shared" si="28"/>
        <v>0</v>
      </c>
      <c r="AB60" s="169">
        <f t="shared" si="28"/>
        <v>0</v>
      </c>
      <c r="AC60" s="169">
        <f t="shared" si="28"/>
        <v>0</v>
      </c>
      <c r="AD60" s="169">
        <f t="shared" si="5"/>
        <v>0</v>
      </c>
    </row>
    <row r="62" ht="15">
      <c r="I62" s="169">
        <v>1</v>
      </c>
    </row>
    <row r="63" ht="15">
      <c r="F63" s="169">
        <v>1</v>
      </c>
    </row>
    <row r="64" spans="9:11" ht="15">
      <c r="I64" s="169">
        <v>1</v>
      </c>
      <c r="J64" s="169">
        <v>2</v>
      </c>
      <c r="K64" s="169">
        <v>3</v>
      </c>
    </row>
    <row r="65" spans="6:11" ht="15">
      <c r="F65" s="169">
        <f>F63</f>
        <v>1</v>
      </c>
      <c r="I65" s="169">
        <f>IF(I64=$I$62,1,0)</f>
        <v>1</v>
      </c>
      <c r="J65" s="169">
        <f>IF(J64=$I$62,1,0)</f>
        <v>0</v>
      </c>
      <c r="K65" s="169">
        <f>IF(K64=$I$62,1,0)</f>
        <v>0</v>
      </c>
    </row>
  </sheetData>
  <sheetProtection sheet="1" objects="1" scenarios="1"/>
  <printOptions/>
  <pageMargins left="0.5" right="0.5" top="0.7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2"/>
  <sheetViews>
    <sheetView zoomScalePageLayoutView="0" workbookViewId="0" topLeftCell="A1">
      <selection activeCell="F3" sqref="F3:F102"/>
    </sheetView>
  </sheetViews>
  <sheetFormatPr defaultColWidth="9.00390625" defaultRowHeight="12.75"/>
  <sheetData>
    <row r="3" spans="1:6" ht="12">
      <c r="A3">
        <v>100</v>
      </c>
      <c r="B3">
        <v>1</v>
      </c>
      <c r="C3" t="str">
        <f>A3&amp;"-"&amp;B3</f>
        <v>100-1</v>
      </c>
      <c r="D3" t="str">
        <f>"Team "&amp;A3</f>
        <v>Team 100</v>
      </c>
      <c r="F3" t="s">
        <v>69</v>
      </c>
    </row>
    <row r="4" spans="1:6" ht="12">
      <c r="A4">
        <f>A3</f>
        <v>100</v>
      </c>
      <c r="B4">
        <v>2</v>
      </c>
      <c r="C4" t="str">
        <f>A4&amp;"-"&amp;B4</f>
        <v>100-2</v>
      </c>
      <c r="F4" t="s">
        <v>76</v>
      </c>
    </row>
    <row r="5" spans="1:6" ht="12">
      <c r="A5">
        <f>A4</f>
        <v>100</v>
      </c>
      <c r="B5">
        <v>3</v>
      </c>
      <c r="C5" t="str">
        <f>A5&amp;"-"&amp;B5</f>
        <v>100-3</v>
      </c>
      <c r="F5" t="s">
        <v>77</v>
      </c>
    </row>
    <row r="6" spans="1:6" ht="12">
      <c r="A6">
        <f>A5</f>
        <v>100</v>
      </c>
      <c r="B6">
        <v>4</v>
      </c>
      <c r="C6" t="str">
        <f>A6&amp;"-"&amp;B6</f>
        <v>100-4</v>
      </c>
      <c r="F6" t="s">
        <v>78</v>
      </c>
    </row>
    <row r="7" spans="1:6" ht="12">
      <c r="A7">
        <f>A3+1</f>
        <v>101</v>
      </c>
      <c r="B7">
        <f>B3</f>
        <v>1</v>
      </c>
      <c r="C7" t="str">
        <f>A7&amp;"-"&amp;B7</f>
        <v>101-1</v>
      </c>
      <c r="D7" t="str">
        <f>"Team "&amp;A7</f>
        <v>Team 101</v>
      </c>
      <c r="F7" t="s">
        <v>79</v>
      </c>
    </row>
    <row r="8" spans="1:6" ht="12">
      <c r="A8">
        <f aca="true" t="shared" si="0" ref="A8:A71">A4+1</f>
        <v>101</v>
      </c>
      <c r="B8">
        <f aca="true" t="shared" si="1" ref="B8:B71">B4</f>
        <v>2</v>
      </c>
      <c r="C8" t="str">
        <f aca="true" t="shared" si="2" ref="C8:C71">A8&amp;"-"&amp;B8</f>
        <v>101-2</v>
      </c>
      <c r="F8" t="s">
        <v>80</v>
      </c>
    </row>
    <row r="9" spans="1:6" ht="12">
      <c r="A9">
        <f t="shared" si="0"/>
        <v>101</v>
      </c>
      <c r="B9">
        <f t="shared" si="1"/>
        <v>3</v>
      </c>
      <c r="C9" t="str">
        <f t="shared" si="2"/>
        <v>101-3</v>
      </c>
      <c r="F9" t="s">
        <v>81</v>
      </c>
    </row>
    <row r="10" spans="1:6" ht="12">
      <c r="A10">
        <f t="shared" si="0"/>
        <v>101</v>
      </c>
      <c r="B10">
        <f t="shared" si="1"/>
        <v>4</v>
      </c>
      <c r="C10" t="str">
        <f t="shared" si="2"/>
        <v>101-4</v>
      </c>
      <c r="F10" t="s">
        <v>82</v>
      </c>
    </row>
    <row r="11" spans="1:6" ht="12">
      <c r="A11">
        <f t="shared" si="0"/>
        <v>102</v>
      </c>
      <c r="B11">
        <f t="shared" si="1"/>
        <v>1</v>
      </c>
      <c r="C11" t="str">
        <f t="shared" si="2"/>
        <v>102-1</v>
      </c>
      <c r="D11" t="str">
        <f>"Team "&amp;A11</f>
        <v>Team 102</v>
      </c>
      <c r="F11" t="s">
        <v>83</v>
      </c>
    </row>
    <row r="12" spans="1:6" ht="12">
      <c r="A12">
        <f t="shared" si="0"/>
        <v>102</v>
      </c>
      <c r="B12">
        <f t="shared" si="1"/>
        <v>2</v>
      </c>
      <c r="C12" t="str">
        <f t="shared" si="2"/>
        <v>102-2</v>
      </c>
      <c r="F12" t="s">
        <v>84</v>
      </c>
    </row>
    <row r="13" spans="1:6" ht="12">
      <c r="A13">
        <f t="shared" si="0"/>
        <v>102</v>
      </c>
      <c r="B13">
        <f t="shared" si="1"/>
        <v>3</v>
      </c>
      <c r="C13" t="str">
        <f t="shared" si="2"/>
        <v>102-3</v>
      </c>
      <c r="F13" t="s">
        <v>85</v>
      </c>
    </row>
    <row r="14" spans="1:6" ht="12">
      <c r="A14">
        <f t="shared" si="0"/>
        <v>102</v>
      </c>
      <c r="B14">
        <f t="shared" si="1"/>
        <v>4</v>
      </c>
      <c r="C14" t="str">
        <f t="shared" si="2"/>
        <v>102-4</v>
      </c>
      <c r="F14" t="s">
        <v>86</v>
      </c>
    </row>
    <row r="15" spans="1:6" ht="12">
      <c r="A15">
        <f t="shared" si="0"/>
        <v>103</v>
      </c>
      <c r="B15">
        <f t="shared" si="1"/>
        <v>1</v>
      </c>
      <c r="C15" t="str">
        <f t="shared" si="2"/>
        <v>103-1</v>
      </c>
      <c r="D15" t="str">
        <f>"Team "&amp;A15</f>
        <v>Team 103</v>
      </c>
      <c r="F15" t="s">
        <v>87</v>
      </c>
    </row>
    <row r="16" spans="1:6" ht="12">
      <c r="A16">
        <f t="shared" si="0"/>
        <v>103</v>
      </c>
      <c r="B16">
        <f t="shared" si="1"/>
        <v>2</v>
      </c>
      <c r="C16" t="str">
        <f t="shared" si="2"/>
        <v>103-2</v>
      </c>
      <c r="F16" t="s">
        <v>88</v>
      </c>
    </row>
    <row r="17" spans="1:6" ht="12">
      <c r="A17">
        <f t="shared" si="0"/>
        <v>103</v>
      </c>
      <c r="B17">
        <f t="shared" si="1"/>
        <v>3</v>
      </c>
      <c r="C17" t="str">
        <f t="shared" si="2"/>
        <v>103-3</v>
      </c>
      <c r="F17" t="s">
        <v>89</v>
      </c>
    </row>
    <row r="18" spans="1:6" ht="12">
      <c r="A18">
        <f t="shared" si="0"/>
        <v>103</v>
      </c>
      <c r="B18">
        <f t="shared" si="1"/>
        <v>4</v>
      </c>
      <c r="C18" t="str">
        <f t="shared" si="2"/>
        <v>103-4</v>
      </c>
      <c r="F18" t="s">
        <v>90</v>
      </c>
    </row>
    <row r="19" spans="1:6" ht="12">
      <c r="A19">
        <f t="shared" si="0"/>
        <v>104</v>
      </c>
      <c r="B19">
        <f t="shared" si="1"/>
        <v>1</v>
      </c>
      <c r="C19" t="str">
        <f t="shared" si="2"/>
        <v>104-1</v>
      </c>
      <c r="D19" t="str">
        <f>"Team "&amp;A19</f>
        <v>Team 104</v>
      </c>
      <c r="F19" t="s">
        <v>91</v>
      </c>
    </row>
    <row r="20" spans="1:6" ht="12">
      <c r="A20">
        <f t="shared" si="0"/>
        <v>104</v>
      </c>
      <c r="B20">
        <f t="shared" si="1"/>
        <v>2</v>
      </c>
      <c r="C20" t="str">
        <f t="shared" si="2"/>
        <v>104-2</v>
      </c>
      <c r="F20" t="s">
        <v>92</v>
      </c>
    </row>
    <row r="21" spans="1:6" ht="12">
      <c r="A21">
        <f t="shared" si="0"/>
        <v>104</v>
      </c>
      <c r="B21">
        <f t="shared" si="1"/>
        <v>3</v>
      </c>
      <c r="C21" t="str">
        <f t="shared" si="2"/>
        <v>104-3</v>
      </c>
      <c r="F21" t="s">
        <v>93</v>
      </c>
    </row>
    <row r="22" spans="1:6" ht="12">
      <c r="A22">
        <f t="shared" si="0"/>
        <v>104</v>
      </c>
      <c r="B22">
        <f t="shared" si="1"/>
        <v>4</v>
      </c>
      <c r="C22" t="str">
        <f t="shared" si="2"/>
        <v>104-4</v>
      </c>
      <c r="F22" t="s">
        <v>94</v>
      </c>
    </row>
    <row r="23" spans="1:6" ht="12">
      <c r="A23">
        <f t="shared" si="0"/>
        <v>105</v>
      </c>
      <c r="B23">
        <f t="shared" si="1"/>
        <v>1</v>
      </c>
      <c r="C23" t="str">
        <f t="shared" si="2"/>
        <v>105-1</v>
      </c>
      <c r="D23" t="str">
        <f>"Team "&amp;A23</f>
        <v>Team 105</v>
      </c>
      <c r="F23" t="s">
        <v>95</v>
      </c>
    </row>
    <row r="24" spans="1:6" ht="12">
      <c r="A24">
        <f t="shared" si="0"/>
        <v>105</v>
      </c>
      <c r="B24">
        <f t="shared" si="1"/>
        <v>2</v>
      </c>
      <c r="C24" t="str">
        <f t="shared" si="2"/>
        <v>105-2</v>
      </c>
      <c r="F24" t="s">
        <v>96</v>
      </c>
    </row>
    <row r="25" spans="1:6" ht="12">
      <c r="A25">
        <f t="shared" si="0"/>
        <v>105</v>
      </c>
      <c r="B25">
        <f t="shared" si="1"/>
        <v>3</v>
      </c>
      <c r="C25" t="str">
        <f t="shared" si="2"/>
        <v>105-3</v>
      </c>
      <c r="F25" t="s">
        <v>97</v>
      </c>
    </row>
    <row r="26" spans="1:6" ht="12">
      <c r="A26">
        <f t="shared" si="0"/>
        <v>105</v>
      </c>
      <c r="B26">
        <f t="shared" si="1"/>
        <v>4</v>
      </c>
      <c r="C26" t="str">
        <f t="shared" si="2"/>
        <v>105-4</v>
      </c>
      <c r="F26" t="s">
        <v>98</v>
      </c>
    </row>
    <row r="27" spans="1:6" ht="12">
      <c r="A27">
        <f t="shared" si="0"/>
        <v>106</v>
      </c>
      <c r="B27">
        <f t="shared" si="1"/>
        <v>1</v>
      </c>
      <c r="C27" t="str">
        <f t="shared" si="2"/>
        <v>106-1</v>
      </c>
      <c r="D27" t="str">
        <f>"Team "&amp;A27</f>
        <v>Team 106</v>
      </c>
      <c r="F27" t="s">
        <v>99</v>
      </c>
    </row>
    <row r="28" spans="1:6" ht="12">
      <c r="A28">
        <f t="shared" si="0"/>
        <v>106</v>
      </c>
      <c r="B28">
        <f t="shared" si="1"/>
        <v>2</v>
      </c>
      <c r="C28" t="str">
        <f t="shared" si="2"/>
        <v>106-2</v>
      </c>
      <c r="F28" t="s">
        <v>100</v>
      </c>
    </row>
    <row r="29" spans="1:6" ht="12">
      <c r="A29">
        <f t="shared" si="0"/>
        <v>106</v>
      </c>
      <c r="B29">
        <f t="shared" si="1"/>
        <v>3</v>
      </c>
      <c r="C29" t="str">
        <f t="shared" si="2"/>
        <v>106-3</v>
      </c>
      <c r="F29" t="s">
        <v>101</v>
      </c>
    </row>
    <row r="30" spans="1:6" ht="12">
      <c r="A30">
        <f t="shared" si="0"/>
        <v>106</v>
      </c>
      <c r="B30">
        <f t="shared" si="1"/>
        <v>4</v>
      </c>
      <c r="C30" t="str">
        <f t="shared" si="2"/>
        <v>106-4</v>
      </c>
      <c r="F30" t="s">
        <v>102</v>
      </c>
    </row>
    <row r="31" spans="1:6" ht="12">
      <c r="A31">
        <f t="shared" si="0"/>
        <v>107</v>
      </c>
      <c r="B31">
        <f t="shared" si="1"/>
        <v>1</v>
      </c>
      <c r="C31" t="str">
        <f t="shared" si="2"/>
        <v>107-1</v>
      </c>
      <c r="D31" t="str">
        <f>"Team "&amp;A31</f>
        <v>Team 107</v>
      </c>
      <c r="F31" t="s">
        <v>103</v>
      </c>
    </row>
    <row r="32" spans="1:6" ht="12">
      <c r="A32">
        <f t="shared" si="0"/>
        <v>107</v>
      </c>
      <c r="B32">
        <f t="shared" si="1"/>
        <v>2</v>
      </c>
      <c r="C32" t="str">
        <f t="shared" si="2"/>
        <v>107-2</v>
      </c>
      <c r="F32" t="s">
        <v>104</v>
      </c>
    </row>
    <row r="33" spans="1:6" ht="12">
      <c r="A33">
        <f t="shared" si="0"/>
        <v>107</v>
      </c>
      <c r="B33">
        <f t="shared" si="1"/>
        <v>3</v>
      </c>
      <c r="C33" t="str">
        <f t="shared" si="2"/>
        <v>107-3</v>
      </c>
      <c r="F33" t="s">
        <v>105</v>
      </c>
    </row>
    <row r="34" spans="1:6" ht="12">
      <c r="A34">
        <f t="shared" si="0"/>
        <v>107</v>
      </c>
      <c r="B34">
        <f t="shared" si="1"/>
        <v>4</v>
      </c>
      <c r="C34" t="str">
        <f t="shared" si="2"/>
        <v>107-4</v>
      </c>
      <c r="F34" t="s">
        <v>106</v>
      </c>
    </row>
    <row r="35" spans="1:6" ht="12">
      <c r="A35">
        <f t="shared" si="0"/>
        <v>108</v>
      </c>
      <c r="B35">
        <f t="shared" si="1"/>
        <v>1</v>
      </c>
      <c r="C35" t="str">
        <f t="shared" si="2"/>
        <v>108-1</v>
      </c>
      <c r="D35" t="str">
        <f>"Team "&amp;A35</f>
        <v>Team 108</v>
      </c>
      <c r="F35" t="s">
        <v>107</v>
      </c>
    </row>
    <row r="36" spans="1:6" ht="12">
      <c r="A36">
        <f t="shared" si="0"/>
        <v>108</v>
      </c>
      <c r="B36">
        <f t="shared" si="1"/>
        <v>2</v>
      </c>
      <c r="C36" t="str">
        <f t="shared" si="2"/>
        <v>108-2</v>
      </c>
      <c r="F36" t="s">
        <v>108</v>
      </c>
    </row>
    <row r="37" spans="1:6" ht="12">
      <c r="A37">
        <f t="shared" si="0"/>
        <v>108</v>
      </c>
      <c r="B37">
        <f t="shared" si="1"/>
        <v>3</v>
      </c>
      <c r="C37" t="str">
        <f t="shared" si="2"/>
        <v>108-3</v>
      </c>
      <c r="F37" t="s">
        <v>109</v>
      </c>
    </row>
    <row r="38" spans="1:6" ht="12">
      <c r="A38">
        <f t="shared" si="0"/>
        <v>108</v>
      </c>
      <c r="B38">
        <f t="shared" si="1"/>
        <v>4</v>
      </c>
      <c r="C38" t="str">
        <f t="shared" si="2"/>
        <v>108-4</v>
      </c>
      <c r="F38" t="s">
        <v>110</v>
      </c>
    </row>
    <row r="39" spans="1:6" ht="12">
      <c r="A39">
        <f t="shared" si="0"/>
        <v>109</v>
      </c>
      <c r="B39">
        <f t="shared" si="1"/>
        <v>1</v>
      </c>
      <c r="C39" t="str">
        <f t="shared" si="2"/>
        <v>109-1</v>
      </c>
      <c r="D39" t="str">
        <f>"Team "&amp;A39</f>
        <v>Team 109</v>
      </c>
      <c r="F39" t="s">
        <v>111</v>
      </c>
    </row>
    <row r="40" spans="1:6" ht="12">
      <c r="A40">
        <f t="shared" si="0"/>
        <v>109</v>
      </c>
      <c r="B40">
        <f t="shared" si="1"/>
        <v>2</v>
      </c>
      <c r="C40" t="str">
        <f t="shared" si="2"/>
        <v>109-2</v>
      </c>
      <c r="F40" t="s">
        <v>112</v>
      </c>
    </row>
    <row r="41" spans="1:6" ht="12">
      <c r="A41">
        <f t="shared" si="0"/>
        <v>109</v>
      </c>
      <c r="B41">
        <f t="shared" si="1"/>
        <v>3</v>
      </c>
      <c r="C41" t="str">
        <f t="shared" si="2"/>
        <v>109-3</v>
      </c>
      <c r="F41" t="s">
        <v>113</v>
      </c>
    </row>
    <row r="42" spans="1:6" ht="12">
      <c r="A42">
        <f t="shared" si="0"/>
        <v>109</v>
      </c>
      <c r="B42">
        <f t="shared" si="1"/>
        <v>4</v>
      </c>
      <c r="C42" t="str">
        <f t="shared" si="2"/>
        <v>109-4</v>
      </c>
      <c r="F42" t="s">
        <v>114</v>
      </c>
    </row>
    <row r="43" spans="1:6" ht="12">
      <c r="A43">
        <f t="shared" si="0"/>
        <v>110</v>
      </c>
      <c r="B43">
        <f t="shared" si="1"/>
        <v>1</v>
      </c>
      <c r="C43" t="str">
        <f t="shared" si="2"/>
        <v>110-1</v>
      </c>
      <c r="D43" t="str">
        <f>"Team "&amp;A43</f>
        <v>Team 110</v>
      </c>
      <c r="F43" t="s">
        <v>115</v>
      </c>
    </row>
    <row r="44" spans="1:6" ht="12">
      <c r="A44">
        <f t="shared" si="0"/>
        <v>110</v>
      </c>
      <c r="B44">
        <f t="shared" si="1"/>
        <v>2</v>
      </c>
      <c r="C44" t="str">
        <f t="shared" si="2"/>
        <v>110-2</v>
      </c>
      <c r="F44" t="s">
        <v>116</v>
      </c>
    </row>
    <row r="45" spans="1:6" ht="12">
      <c r="A45">
        <f t="shared" si="0"/>
        <v>110</v>
      </c>
      <c r="B45">
        <f t="shared" si="1"/>
        <v>3</v>
      </c>
      <c r="C45" t="str">
        <f t="shared" si="2"/>
        <v>110-3</v>
      </c>
      <c r="F45" t="s">
        <v>117</v>
      </c>
    </row>
    <row r="46" spans="1:6" ht="12">
      <c r="A46">
        <f t="shared" si="0"/>
        <v>110</v>
      </c>
      <c r="B46">
        <f t="shared" si="1"/>
        <v>4</v>
      </c>
      <c r="C46" t="str">
        <f t="shared" si="2"/>
        <v>110-4</v>
      </c>
      <c r="F46" t="s">
        <v>118</v>
      </c>
    </row>
    <row r="47" spans="1:6" ht="12">
      <c r="A47">
        <f t="shared" si="0"/>
        <v>111</v>
      </c>
      <c r="B47">
        <f t="shared" si="1"/>
        <v>1</v>
      </c>
      <c r="C47" t="str">
        <f t="shared" si="2"/>
        <v>111-1</v>
      </c>
      <c r="D47" t="str">
        <f>"Team "&amp;A47</f>
        <v>Team 111</v>
      </c>
      <c r="F47" t="s">
        <v>119</v>
      </c>
    </row>
    <row r="48" spans="1:6" ht="12">
      <c r="A48">
        <f t="shared" si="0"/>
        <v>111</v>
      </c>
      <c r="B48">
        <f t="shared" si="1"/>
        <v>2</v>
      </c>
      <c r="C48" t="str">
        <f t="shared" si="2"/>
        <v>111-2</v>
      </c>
      <c r="F48" t="s">
        <v>120</v>
      </c>
    </row>
    <row r="49" spans="1:6" ht="12">
      <c r="A49">
        <f t="shared" si="0"/>
        <v>111</v>
      </c>
      <c r="B49">
        <f t="shared" si="1"/>
        <v>3</v>
      </c>
      <c r="C49" t="str">
        <f t="shared" si="2"/>
        <v>111-3</v>
      </c>
      <c r="F49" t="s">
        <v>121</v>
      </c>
    </row>
    <row r="50" spans="1:6" ht="12">
      <c r="A50">
        <f t="shared" si="0"/>
        <v>111</v>
      </c>
      <c r="B50">
        <f t="shared" si="1"/>
        <v>4</v>
      </c>
      <c r="C50" t="str">
        <f t="shared" si="2"/>
        <v>111-4</v>
      </c>
      <c r="F50" t="s">
        <v>122</v>
      </c>
    </row>
    <row r="51" spans="1:6" ht="12">
      <c r="A51">
        <f t="shared" si="0"/>
        <v>112</v>
      </c>
      <c r="B51">
        <f t="shared" si="1"/>
        <v>1</v>
      </c>
      <c r="C51" t="str">
        <f t="shared" si="2"/>
        <v>112-1</v>
      </c>
      <c r="D51" t="str">
        <f>"Team "&amp;A51</f>
        <v>Team 112</v>
      </c>
      <c r="F51" t="s">
        <v>123</v>
      </c>
    </row>
    <row r="52" spans="1:6" ht="12">
      <c r="A52">
        <f t="shared" si="0"/>
        <v>112</v>
      </c>
      <c r="B52">
        <f t="shared" si="1"/>
        <v>2</v>
      </c>
      <c r="C52" t="str">
        <f t="shared" si="2"/>
        <v>112-2</v>
      </c>
      <c r="F52" t="s">
        <v>124</v>
      </c>
    </row>
    <row r="53" spans="1:6" ht="12">
      <c r="A53">
        <f t="shared" si="0"/>
        <v>112</v>
      </c>
      <c r="B53">
        <f t="shared" si="1"/>
        <v>3</v>
      </c>
      <c r="C53" t="str">
        <f t="shared" si="2"/>
        <v>112-3</v>
      </c>
      <c r="F53" t="s">
        <v>125</v>
      </c>
    </row>
    <row r="54" spans="1:6" ht="12">
      <c r="A54">
        <f t="shared" si="0"/>
        <v>112</v>
      </c>
      <c r="B54">
        <f t="shared" si="1"/>
        <v>4</v>
      </c>
      <c r="C54" t="str">
        <f t="shared" si="2"/>
        <v>112-4</v>
      </c>
      <c r="F54" t="s">
        <v>126</v>
      </c>
    </row>
    <row r="55" spans="1:6" ht="12">
      <c r="A55">
        <f t="shared" si="0"/>
        <v>113</v>
      </c>
      <c r="B55">
        <f t="shared" si="1"/>
        <v>1</v>
      </c>
      <c r="C55" t="str">
        <f t="shared" si="2"/>
        <v>113-1</v>
      </c>
      <c r="D55" t="str">
        <f>"Team "&amp;A55</f>
        <v>Team 113</v>
      </c>
      <c r="F55" t="s">
        <v>127</v>
      </c>
    </row>
    <row r="56" spans="1:6" ht="12">
      <c r="A56">
        <f t="shared" si="0"/>
        <v>113</v>
      </c>
      <c r="B56">
        <f t="shared" si="1"/>
        <v>2</v>
      </c>
      <c r="C56" t="str">
        <f t="shared" si="2"/>
        <v>113-2</v>
      </c>
      <c r="F56" t="s">
        <v>128</v>
      </c>
    </row>
    <row r="57" spans="1:6" ht="12">
      <c r="A57">
        <f t="shared" si="0"/>
        <v>113</v>
      </c>
      <c r="B57">
        <f t="shared" si="1"/>
        <v>3</v>
      </c>
      <c r="C57" t="str">
        <f t="shared" si="2"/>
        <v>113-3</v>
      </c>
      <c r="F57" t="s">
        <v>129</v>
      </c>
    </row>
    <row r="58" spans="1:6" ht="12">
      <c r="A58">
        <f t="shared" si="0"/>
        <v>113</v>
      </c>
      <c r="B58">
        <f t="shared" si="1"/>
        <v>4</v>
      </c>
      <c r="C58" t="str">
        <f t="shared" si="2"/>
        <v>113-4</v>
      </c>
      <c r="F58" t="s">
        <v>130</v>
      </c>
    </row>
    <row r="59" spans="1:6" ht="12">
      <c r="A59">
        <f t="shared" si="0"/>
        <v>114</v>
      </c>
      <c r="B59">
        <f t="shared" si="1"/>
        <v>1</v>
      </c>
      <c r="C59" t="str">
        <f t="shared" si="2"/>
        <v>114-1</v>
      </c>
      <c r="D59" t="str">
        <f>"Team "&amp;A59</f>
        <v>Team 114</v>
      </c>
      <c r="F59" t="s">
        <v>131</v>
      </c>
    </row>
    <row r="60" spans="1:6" ht="12">
      <c r="A60">
        <f t="shared" si="0"/>
        <v>114</v>
      </c>
      <c r="B60">
        <f t="shared" si="1"/>
        <v>2</v>
      </c>
      <c r="C60" t="str">
        <f t="shared" si="2"/>
        <v>114-2</v>
      </c>
      <c r="F60" t="s">
        <v>132</v>
      </c>
    </row>
    <row r="61" spans="1:6" ht="12">
      <c r="A61">
        <f t="shared" si="0"/>
        <v>114</v>
      </c>
      <c r="B61">
        <f t="shared" si="1"/>
        <v>3</v>
      </c>
      <c r="C61" t="str">
        <f t="shared" si="2"/>
        <v>114-3</v>
      </c>
      <c r="F61" t="s">
        <v>133</v>
      </c>
    </row>
    <row r="62" spans="1:6" ht="12">
      <c r="A62">
        <f t="shared" si="0"/>
        <v>114</v>
      </c>
      <c r="B62">
        <f t="shared" si="1"/>
        <v>4</v>
      </c>
      <c r="C62" t="str">
        <f t="shared" si="2"/>
        <v>114-4</v>
      </c>
      <c r="F62" t="s">
        <v>134</v>
      </c>
    </row>
    <row r="63" spans="1:6" ht="12">
      <c r="A63">
        <f t="shared" si="0"/>
        <v>115</v>
      </c>
      <c r="B63">
        <f t="shared" si="1"/>
        <v>1</v>
      </c>
      <c r="C63" t="str">
        <f t="shared" si="2"/>
        <v>115-1</v>
      </c>
      <c r="D63" t="str">
        <f>"Team "&amp;A63</f>
        <v>Team 115</v>
      </c>
      <c r="F63" t="s">
        <v>135</v>
      </c>
    </row>
    <row r="64" spans="1:6" ht="12">
      <c r="A64">
        <f t="shared" si="0"/>
        <v>115</v>
      </c>
      <c r="B64">
        <f t="shared" si="1"/>
        <v>2</v>
      </c>
      <c r="C64" t="str">
        <f t="shared" si="2"/>
        <v>115-2</v>
      </c>
      <c r="F64" t="s">
        <v>136</v>
      </c>
    </row>
    <row r="65" spans="1:6" ht="12">
      <c r="A65">
        <f t="shared" si="0"/>
        <v>115</v>
      </c>
      <c r="B65">
        <f t="shared" si="1"/>
        <v>3</v>
      </c>
      <c r="C65" t="str">
        <f t="shared" si="2"/>
        <v>115-3</v>
      </c>
      <c r="F65" t="s">
        <v>137</v>
      </c>
    </row>
    <row r="66" spans="1:6" ht="12">
      <c r="A66">
        <f t="shared" si="0"/>
        <v>115</v>
      </c>
      <c r="B66">
        <f t="shared" si="1"/>
        <v>4</v>
      </c>
      <c r="C66" t="str">
        <f t="shared" si="2"/>
        <v>115-4</v>
      </c>
      <c r="F66" t="s">
        <v>138</v>
      </c>
    </row>
    <row r="67" spans="1:6" ht="12">
      <c r="A67">
        <f t="shared" si="0"/>
        <v>116</v>
      </c>
      <c r="B67">
        <f t="shared" si="1"/>
        <v>1</v>
      </c>
      <c r="C67" t="str">
        <f t="shared" si="2"/>
        <v>116-1</v>
      </c>
      <c r="D67" t="str">
        <f>"Team "&amp;A67</f>
        <v>Team 116</v>
      </c>
      <c r="F67" t="s">
        <v>139</v>
      </c>
    </row>
    <row r="68" spans="1:6" ht="12">
      <c r="A68">
        <f t="shared" si="0"/>
        <v>116</v>
      </c>
      <c r="B68">
        <f t="shared" si="1"/>
        <v>2</v>
      </c>
      <c r="C68" t="str">
        <f t="shared" si="2"/>
        <v>116-2</v>
      </c>
      <c r="F68" t="s">
        <v>140</v>
      </c>
    </row>
    <row r="69" spans="1:6" ht="12">
      <c r="A69">
        <f t="shared" si="0"/>
        <v>116</v>
      </c>
      <c r="B69">
        <f t="shared" si="1"/>
        <v>3</v>
      </c>
      <c r="C69" t="str">
        <f t="shared" si="2"/>
        <v>116-3</v>
      </c>
      <c r="F69" t="s">
        <v>141</v>
      </c>
    </row>
    <row r="70" spans="1:6" ht="12">
      <c r="A70">
        <f t="shared" si="0"/>
        <v>116</v>
      </c>
      <c r="B70">
        <f t="shared" si="1"/>
        <v>4</v>
      </c>
      <c r="C70" t="str">
        <f t="shared" si="2"/>
        <v>116-4</v>
      </c>
      <c r="F70" t="s">
        <v>142</v>
      </c>
    </row>
    <row r="71" spans="1:6" ht="12">
      <c r="A71">
        <f t="shared" si="0"/>
        <v>117</v>
      </c>
      <c r="B71">
        <f t="shared" si="1"/>
        <v>1</v>
      </c>
      <c r="C71" t="str">
        <f t="shared" si="2"/>
        <v>117-1</v>
      </c>
      <c r="D71" t="str">
        <f>"Team "&amp;A71</f>
        <v>Team 117</v>
      </c>
      <c r="F71" t="s">
        <v>143</v>
      </c>
    </row>
    <row r="72" spans="1:6" ht="12">
      <c r="A72">
        <f aca="true" t="shared" si="3" ref="A72:A135">A68+1</f>
        <v>117</v>
      </c>
      <c r="B72">
        <f aca="true" t="shared" si="4" ref="B72:B135">B68</f>
        <v>2</v>
      </c>
      <c r="C72" t="str">
        <f aca="true" t="shared" si="5" ref="C72:C135">A72&amp;"-"&amp;B72</f>
        <v>117-2</v>
      </c>
      <c r="F72" t="s">
        <v>144</v>
      </c>
    </row>
    <row r="73" spans="1:6" ht="12">
      <c r="A73">
        <f t="shared" si="3"/>
        <v>117</v>
      </c>
      <c r="B73">
        <f t="shared" si="4"/>
        <v>3</v>
      </c>
      <c r="C73" t="str">
        <f t="shared" si="5"/>
        <v>117-3</v>
      </c>
      <c r="F73" t="s">
        <v>145</v>
      </c>
    </row>
    <row r="74" spans="1:6" ht="12">
      <c r="A74">
        <f t="shared" si="3"/>
        <v>117</v>
      </c>
      <c r="B74">
        <f t="shared" si="4"/>
        <v>4</v>
      </c>
      <c r="C74" t="str">
        <f t="shared" si="5"/>
        <v>117-4</v>
      </c>
      <c r="F74" t="s">
        <v>146</v>
      </c>
    </row>
    <row r="75" spans="1:6" ht="12">
      <c r="A75">
        <f t="shared" si="3"/>
        <v>118</v>
      </c>
      <c r="B75">
        <f t="shared" si="4"/>
        <v>1</v>
      </c>
      <c r="C75" t="str">
        <f t="shared" si="5"/>
        <v>118-1</v>
      </c>
      <c r="D75" t="str">
        <f>"Team "&amp;A75</f>
        <v>Team 118</v>
      </c>
      <c r="F75" t="s">
        <v>147</v>
      </c>
    </row>
    <row r="76" spans="1:6" ht="12">
      <c r="A76">
        <f t="shared" si="3"/>
        <v>118</v>
      </c>
      <c r="B76">
        <f t="shared" si="4"/>
        <v>2</v>
      </c>
      <c r="C76" t="str">
        <f t="shared" si="5"/>
        <v>118-2</v>
      </c>
      <c r="F76" t="s">
        <v>148</v>
      </c>
    </row>
    <row r="77" spans="1:6" ht="12">
      <c r="A77">
        <f t="shared" si="3"/>
        <v>118</v>
      </c>
      <c r="B77">
        <f t="shared" si="4"/>
        <v>3</v>
      </c>
      <c r="C77" t="str">
        <f t="shared" si="5"/>
        <v>118-3</v>
      </c>
      <c r="F77" t="s">
        <v>149</v>
      </c>
    </row>
    <row r="78" spans="1:6" ht="12">
      <c r="A78">
        <f t="shared" si="3"/>
        <v>118</v>
      </c>
      <c r="B78">
        <f t="shared" si="4"/>
        <v>4</v>
      </c>
      <c r="C78" t="str">
        <f t="shared" si="5"/>
        <v>118-4</v>
      </c>
      <c r="F78" t="s">
        <v>150</v>
      </c>
    </row>
    <row r="79" spans="1:6" ht="12">
      <c r="A79">
        <f t="shared" si="3"/>
        <v>119</v>
      </c>
      <c r="B79">
        <f t="shared" si="4"/>
        <v>1</v>
      </c>
      <c r="C79" t="str">
        <f t="shared" si="5"/>
        <v>119-1</v>
      </c>
      <c r="D79" t="str">
        <f>"Team "&amp;A79</f>
        <v>Team 119</v>
      </c>
      <c r="F79" t="s">
        <v>151</v>
      </c>
    </row>
    <row r="80" spans="1:6" ht="12">
      <c r="A80">
        <f t="shared" si="3"/>
        <v>119</v>
      </c>
      <c r="B80">
        <f t="shared" si="4"/>
        <v>2</v>
      </c>
      <c r="C80" t="str">
        <f t="shared" si="5"/>
        <v>119-2</v>
      </c>
      <c r="F80" t="s">
        <v>152</v>
      </c>
    </row>
    <row r="81" spans="1:6" ht="12">
      <c r="A81">
        <f t="shared" si="3"/>
        <v>119</v>
      </c>
      <c r="B81">
        <f t="shared" si="4"/>
        <v>3</v>
      </c>
      <c r="C81" t="str">
        <f t="shared" si="5"/>
        <v>119-3</v>
      </c>
      <c r="F81" t="s">
        <v>153</v>
      </c>
    </row>
    <row r="82" spans="1:6" ht="12">
      <c r="A82">
        <f t="shared" si="3"/>
        <v>119</v>
      </c>
      <c r="B82">
        <f t="shared" si="4"/>
        <v>4</v>
      </c>
      <c r="C82" t="str">
        <f t="shared" si="5"/>
        <v>119-4</v>
      </c>
      <c r="F82" t="s">
        <v>154</v>
      </c>
    </row>
    <row r="83" spans="1:6" ht="12">
      <c r="A83">
        <f t="shared" si="3"/>
        <v>120</v>
      </c>
      <c r="B83">
        <f t="shared" si="4"/>
        <v>1</v>
      </c>
      <c r="C83" t="str">
        <f t="shared" si="5"/>
        <v>120-1</v>
      </c>
      <c r="D83" t="str">
        <f>"Team "&amp;A83</f>
        <v>Team 120</v>
      </c>
      <c r="F83" t="s">
        <v>155</v>
      </c>
    </row>
    <row r="84" spans="1:6" ht="12">
      <c r="A84">
        <f t="shared" si="3"/>
        <v>120</v>
      </c>
      <c r="B84">
        <f t="shared" si="4"/>
        <v>2</v>
      </c>
      <c r="C84" t="str">
        <f t="shared" si="5"/>
        <v>120-2</v>
      </c>
      <c r="F84" t="s">
        <v>156</v>
      </c>
    </row>
    <row r="85" spans="1:6" ht="12">
      <c r="A85">
        <f t="shared" si="3"/>
        <v>120</v>
      </c>
      <c r="B85">
        <f t="shared" si="4"/>
        <v>3</v>
      </c>
      <c r="C85" t="str">
        <f t="shared" si="5"/>
        <v>120-3</v>
      </c>
      <c r="F85" t="s">
        <v>157</v>
      </c>
    </row>
    <row r="86" spans="1:6" ht="12">
      <c r="A86">
        <f t="shared" si="3"/>
        <v>120</v>
      </c>
      <c r="B86">
        <f t="shared" si="4"/>
        <v>4</v>
      </c>
      <c r="C86" t="str">
        <f t="shared" si="5"/>
        <v>120-4</v>
      </c>
      <c r="F86" t="s">
        <v>158</v>
      </c>
    </row>
    <row r="87" spans="1:6" ht="12">
      <c r="A87">
        <f t="shared" si="3"/>
        <v>121</v>
      </c>
      <c r="B87">
        <f t="shared" si="4"/>
        <v>1</v>
      </c>
      <c r="C87" t="str">
        <f t="shared" si="5"/>
        <v>121-1</v>
      </c>
      <c r="D87" t="str">
        <f>"Team "&amp;A87</f>
        <v>Team 121</v>
      </c>
      <c r="F87" t="s">
        <v>159</v>
      </c>
    </row>
    <row r="88" spans="1:6" ht="12">
      <c r="A88">
        <f t="shared" si="3"/>
        <v>121</v>
      </c>
      <c r="B88">
        <f t="shared" si="4"/>
        <v>2</v>
      </c>
      <c r="C88" t="str">
        <f t="shared" si="5"/>
        <v>121-2</v>
      </c>
      <c r="F88" t="s">
        <v>160</v>
      </c>
    </row>
    <row r="89" spans="1:6" ht="12">
      <c r="A89">
        <f t="shared" si="3"/>
        <v>121</v>
      </c>
      <c r="B89">
        <f t="shared" si="4"/>
        <v>3</v>
      </c>
      <c r="C89" t="str">
        <f t="shared" si="5"/>
        <v>121-3</v>
      </c>
      <c r="F89" t="s">
        <v>161</v>
      </c>
    </row>
    <row r="90" spans="1:6" ht="12">
      <c r="A90">
        <f t="shared" si="3"/>
        <v>121</v>
      </c>
      <c r="B90">
        <f t="shared" si="4"/>
        <v>4</v>
      </c>
      <c r="C90" t="str">
        <f t="shared" si="5"/>
        <v>121-4</v>
      </c>
      <c r="F90" t="s">
        <v>162</v>
      </c>
    </row>
    <row r="91" spans="1:6" ht="12">
      <c r="A91">
        <f t="shared" si="3"/>
        <v>122</v>
      </c>
      <c r="B91">
        <f t="shared" si="4"/>
        <v>1</v>
      </c>
      <c r="C91" t="str">
        <f t="shared" si="5"/>
        <v>122-1</v>
      </c>
      <c r="D91" t="str">
        <f>"Team "&amp;A91</f>
        <v>Team 122</v>
      </c>
      <c r="F91" t="s">
        <v>163</v>
      </c>
    </row>
    <row r="92" spans="1:6" ht="12">
      <c r="A92">
        <f t="shared" si="3"/>
        <v>122</v>
      </c>
      <c r="B92">
        <f t="shared" si="4"/>
        <v>2</v>
      </c>
      <c r="C92" t="str">
        <f t="shared" si="5"/>
        <v>122-2</v>
      </c>
      <c r="F92" t="s">
        <v>164</v>
      </c>
    </row>
    <row r="93" spans="1:6" ht="12">
      <c r="A93">
        <f t="shared" si="3"/>
        <v>122</v>
      </c>
      <c r="B93">
        <f t="shared" si="4"/>
        <v>3</v>
      </c>
      <c r="C93" t="str">
        <f t="shared" si="5"/>
        <v>122-3</v>
      </c>
      <c r="F93" t="s">
        <v>165</v>
      </c>
    </row>
    <row r="94" spans="1:6" ht="12">
      <c r="A94">
        <f t="shared" si="3"/>
        <v>122</v>
      </c>
      <c r="B94">
        <f t="shared" si="4"/>
        <v>4</v>
      </c>
      <c r="C94" t="str">
        <f t="shared" si="5"/>
        <v>122-4</v>
      </c>
      <c r="F94" t="s">
        <v>166</v>
      </c>
    </row>
    <row r="95" spans="1:6" ht="12">
      <c r="A95">
        <f t="shared" si="3"/>
        <v>123</v>
      </c>
      <c r="B95">
        <f t="shared" si="4"/>
        <v>1</v>
      </c>
      <c r="C95" t="str">
        <f t="shared" si="5"/>
        <v>123-1</v>
      </c>
      <c r="D95" t="str">
        <f>"Team "&amp;A95</f>
        <v>Team 123</v>
      </c>
      <c r="F95" t="s">
        <v>167</v>
      </c>
    </row>
    <row r="96" spans="1:6" ht="12">
      <c r="A96">
        <f t="shared" si="3"/>
        <v>123</v>
      </c>
      <c r="B96">
        <f t="shared" si="4"/>
        <v>2</v>
      </c>
      <c r="C96" t="str">
        <f t="shared" si="5"/>
        <v>123-2</v>
      </c>
      <c r="F96" t="s">
        <v>168</v>
      </c>
    </row>
    <row r="97" spans="1:6" ht="12">
      <c r="A97">
        <f t="shared" si="3"/>
        <v>123</v>
      </c>
      <c r="B97">
        <f t="shared" si="4"/>
        <v>3</v>
      </c>
      <c r="C97" t="str">
        <f t="shared" si="5"/>
        <v>123-3</v>
      </c>
      <c r="F97" t="s">
        <v>169</v>
      </c>
    </row>
    <row r="98" spans="1:6" ht="12">
      <c r="A98">
        <f t="shared" si="3"/>
        <v>123</v>
      </c>
      <c r="B98">
        <f t="shared" si="4"/>
        <v>4</v>
      </c>
      <c r="C98" t="str">
        <f t="shared" si="5"/>
        <v>123-4</v>
      </c>
      <c r="F98" t="s">
        <v>170</v>
      </c>
    </row>
    <row r="99" spans="1:6" ht="12">
      <c r="A99">
        <f t="shared" si="3"/>
        <v>124</v>
      </c>
      <c r="B99">
        <f t="shared" si="4"/>
        <v>1</v>
      </c>
      <c r="C99" t="str">
        <f t="shared" si="5"/>
        <v>124-1</v>
      </c>
      <c r="D99" t="str">
        <f>"Team "&amp;A99</f>
        <v>Team 124</v>
      </c>
      <c r="F99" t="s">
        <v>171</v>
      </c>
    </row>
    <row r="100" spans="1:6" ht="12">
      <c r="A100">
        <f t="shared" si="3"/>
        <v>124</v>
      </c>
      <c r="B100">
        <f t="shared" si="4"/>
        <v>2</v>
      </c>
      <c r="C100" t="str">
        <f t="shared" si="5"/>
        <v>124-2</v>
      </c>
      <c r="F100" t="s">
        <v>172</v>
      </c>
    </row>
    <row r="101" spans="1:6" ht="12">
      <c r="A101">
        <f t="shared" si="3"/>
        <v>124</v>
      </c>
      <c r="B101">
        <f t="shared" si="4"/>
        <v>3</v>
      </c>
      <c r="C101" t="str">
        <f t="shared" si="5"/>
        <v>124-3</v>
      </c>
      <c r="F101" t="s">
        <v>173</v>
      </c>
    </row>
    <row r="102" spans="1:6" ht="12">
      <c r="A102">
        <f t="shared" si="3"/>
        <v>124</v>
      </c>
      <c r="B102">
        <f t="shared" si="4"/>
        <v>4</v>
      </c>
      <c r="C102" t="str">
        <f t="shared" si="5"/>
        <v>124-4</v>
      </c>
      <c r="F102" t="s">
        <v>174</v>
      </c>
    </row>
    <row r="103" spans="1:4" ht="12">
      <c r="A103">
        <f t="shared" si="3"/>
        <v>125</v>
      </c>
      <c r="B103">
        <f t="shared" si="4"/>
        <v>1</v>
      </c>
      <c r="C103" t="str">
        <f t="shared" si="5"/>
        <v>125-1</v>
      </c>
      <c r="D103" t="str">
        <f>"Team "&amp;A103</f>
        <v>Team 125</v>
      </c>
    </row>
    <row r="104" spans="1:3" ht="12">
      <c r="A104">
        <f t="shared" si="3"/>
        <v>125</v>
      </c>
      <c r="B104">
        <f t="shared" si="4"/>
        <v>2</v>
      </c>
      <c r="C104" t="str">
        <f t="shared" si="5"/>
        <v>125-2</v>
      </c>
    </row>
    <row r="105" spans="1:3" ht="12">
      <c r="A105">
        <f t="shared" si="3"/>
        <v>125</v>
      </c>
      <c r="B105">
        <f t="shared" si="4"/>
        <v>3</v>
      </c>
      <c r="C105" t="str">
        <f t="shared" si="5"/>
        <v>125-3</v>
      </c>
    </row>
    <row r="106" spans="1:3" ht="12">
      <c r="A106">
        <f t="shared" si="3"/>
        <v>125</v>
      </c>
      <c r="B106">
        <f t="shared" si="4"/>
        <v>4</v>
      </c>
      <c r="C106" t="str">
        <f t="shared" si="5"/>
        <v>125-4</v>
      </c>
    </row>
    <row r="107" spans="1:4" ht="12">
      <c r="A107">
        <f t="shared" si="3"/>
        <v>126</v>
      </c>
      <c r="B107">
        <f t="shared" si="4"/>
        <v>1</v>
      </c>
      <c r="C107" t="str">
        <f t="shared" si="5"/>
        <v>126-1</v>
      </c>
      <c r="D107" t="str">
        <f>"Team "&amp;A107</f>
        <v>Team 126</v>
      </c>
    </row>
    <row r="108" spans="1:3" ht="12">
      <c r="A108">
        <f t="shared" si="3"/>
        <v>126</v>
      </c>
      <c r="B108">
        <f t="shared" si="4"/>
        <v>2</v>
      </c>
      <c r="C108" t="str">
        <f t="shared" si="5"/>
        <v>126-2</v>
      </c>
    </row>
    <row r="109" spans="1:3" ht="12">
      <c r="A109">
        <f t="shared" si="3"/>
        <v>126</v>
      </c>
      <c r="B109">
        <f t="shared" si="4"/>
        <v>3</v>
      </c>
      <c r="C109" t="str">
        <f t="shared" si="5"/>
        <v>126-3</v>
      </c>
    </row>
    <row r="110" spans="1:3" ht="12">
      <c r="A110">
        <f t="shared" si="3"/>
        <v>126</v>
      </c>
      <c r="B110">
        <f t="shared" si="4"/>
        <v>4</v>
      </c>
      <c r="C110" t="str">
        <f t="shared" si="5"/>
        <v>126-4</v>
      </c>
    </row>
    <row r="111" spans="1:4" ht="12">
      <c r="A111">
        <f t="shared" si="3"/>
        <v>127</v>
      </c>
      <c r="B111">
        <f t="shared" si="4"/>
        <v>1</v>
      </c>
      <c r="C111" t="str">
        <f t="shared" si="5"/>
        <v>127-1</v>
      </c>
      <c r="D111" t="str">
        <f>"Team "&amp;A111</f>
        <v>Team 127</v>
      </c>
    </row>
    <row r="112" spans="1:3" ht="12">
      <c r="A112">
        <f t="shared" si="3"/>
        <v>127</v>
      </c>
      <c r="B112">
        <f t="shared" si="4"/>
        <v>2</v>
      </c>
      <c r="C112" t="str">
        <f t="shared" si="5"/>
        <v>127-2</v>
      </c>
    </row>
    <row r="113" spans="1:3" ht="12">
      <c r="A113">
        <f t="shared" si="3"/>
        <v>127</v>
      </c>
      <c r="B113">
        <f t="shared" si="4"/>
        <v>3</v>
      </c>
      <c r="C113" t="str">
        <f t="shared" si="5"/>
        <v>127-3</v>
      </c>
    </row>
    <row r="114" spans="1:3" ht="12">
      <c r="A114">
        <f t="shared" si="3"/>
        <v>127</v>
      </c>
      <c r="B114">
        <f t="shared" si="4"/>
        <v>4</v>
      </c>
      <c r="C114" t="str">
        <f t="shared" si="5"/>
        <v>127-4</v>
      </c>
    </row>
    <row r="115" spans="1:4" ht="12">
      <c r="A115">
        <f t="shared" si="3"/>
        <v>128</v>
      </c>
      <c r="B115">
        <f t="shared" si="4"/>
        <v>1</v>
      </c>
      <c r="C115" t="str">
        <f t="shared" si="5"/>
        <v>128-1</v>
      </c>
      <c r="D115" t="str">
        <f>"Team "&amp;A115</f>
        <v>Team 128</v>
      </c>
    </row>
    <row r="116" spans="1:3" ht="12">
      <c r="A116">
        <f t="shared" si="3"/>
        <v>128</v>
      </c>
      <c r="B116">
        <f t="shared" si="4"/>
        <v>2</v>
      </c>
      <c r="C116" t="str">
        <f t="shared" si="5"/>
        <v>128-2</v>
      </c>
    </row>
    <row r="117" spans="1:3" ht="12">
      <c r="A117">
        <f t="shared" si="3"/>
        <v>128</v>
      </c>
      <c r="B117">
        <f t="shared" si="4"/>
        <v>3</v>
      </c>
      <c r="C117" t="str">
        <f t="shared" si="5"/>
        <v>128-3</v>
      </c>
    </row>
    <row r="118" spans="1:3" ht="12">
      <c r="A118">
        <f t="shared" si="3"/>
        <v>128</v>
      </c>
      <c r="B118">
        <f t="shared" si="4"/>
        <v>4</v>
      </c>
      <c r="C118" t="str">
        <f t="shared" si="5"/>
        <v>128-4</v>
      </c>
    </row>
    <row r="119" spans="1:4" ht="12">
      <c r="A119">
        <f t="shared" si="3"/>
        <v>129</v>
      </c>
      <c r="B119">
        <f t="shared" si="4"/>
        <v>1</v>
      </c>
      <c r="C119" t="str">
        <f t="shared" si="5"/>
        <v>129-1</v>
      </c>
      <c r="D119" t="str">
        <f>"Team "&amp;A119</f>
        <v>Team 129</v>
      </c>
    </row>
    <row r="120" spans="1:3" ht="12">
      <c r="A120">
        <f t="shared" si="3"/>
        <v>129</v>
      </c>
      <c r="B120">
        <f t="shared" si="4"/>
        <v>2</v>
      </c>
      <c r="C120" t="str">
        <f t="shared" si="5"/>
        <v>129-2</v>
      </c>
    </row>
    <row r="121" spans="1:3" ht="12">
      <c r="A121">
        <f t="shared" si="3"/>
        <v>129</v>
      </c>
      <c r="B121">
        <f t="shared" si="4"/>
        <v>3</v>
      </c>
      <c r="C121" t="str">
        <f t="shared" si="5"/>
        <v>129-3</v>
      </c>
    </row>
    <row r="122" spans="1:3" ht="12">
      <c r="A122">
        <f t="shared" si="3"/>
        <v>129</v>
      </c>
      <c r="B122">
        <f t="shared" si="4"/>
        <v>4</v>
      </c>
      <c r="C122" t="str">
        <f t="shared" si="5"/>
        <v>129-4</v>
      </c>
    </row>
    <row r="123" spans="1:4" ht="12">
      <c r="A123">
        <f t="shared" si="3"/>
        <v>130</v>
      </c>
      <c r="B123">
        <f t="shared" si="4"/>
        <v>1</v>
      </c>
      <c r="C123" t="str">
        <f t="shared" si="5"/>
        <v>130-1</v>
      </c>
      <c r="D123" t="str">
        <f>"Team "&amp;A123</f>
        <v>Team 130</v>
      </c>
    </row>
    <row r="124" spans="1:3" ht="12">
      <c r="A124">
        <f t="shared" si="3"/>
        <v>130</v>
      </c>
      <c r="B124">
        <f t="shared" si="4"/>
        <v>2</v>
      </c>
      <c r="C124" t="str">
        <f t="shared" si="5"/>
        <v>130-2</v>
      </c>
    </row>
    <row r="125" spans="1:3" ht="12">
      <c r="A125">
        <f t="shared" si="3"/>
        <v>130</v>
      </c>
      <c r="B125">
        <f t="shared" si="4"/>
        <v>3</v>
      </c>
      <c r="C125" t="str">
        <f t="shared" si="5"/>
        <v>130-3</v>
      </c>
    </row>
    <row r="126" spans="1:3" ht="12">
      <c r="A126">
        <f t="shared" si="3"/>
        <v>130</v>
      </c>
      <c r="B126">
        <f t="shared" si="4"/>
        <v>4</v>
      </c>
      <c r="C126" t="str">
        <f t="shared" si="5"/>
        <v>130-4</v>
      </c>
    </row>
    <row r="127" spans="1:4" ht="12">
      <c r="A127">
        <f t="shared" si="3"/>
        <v>131</v>
      </c>
      <c r="B127">
        <f t="shared" si="4"/>
        <v>1</v>
      </c>
      <c r="C127" t="str">
        <f t="shared" si="5"/>
        <v>131-1</v>
      </c>
      <c r="D127" t="str">
        <f>"Team "&amp;A127</f>
        <v>Team 131</v>
      </c>
    </row>
    <row r="128" spans="1:3" ht="12">
      <c r="A128">
        <f t="shared" si="3"/>
        <v>131</v>
      </c>
      <c r="B128">
        <f t="shared" si="4"/>
        <v>2</v>
      </c>
      <c r="C128" t="str">
        <f t="shared" si="5"/>
        <v>131-2</v>
      </c>
    </row>
    <row r="129" spans="1:3" ht="12">
      <c r="A129">
        <f t="shared" si="3"/>
        <v>131</v>
      </c>
      <c r="B129">
        <f t="shared" si="4"/>
        <v>3</v>
      </c>
      <c r="C129" t="str">
        <f t="shared" si="5"/>
        <v>131-3</v>
      </c>
    </row>
    <row r="130" spans="1:3" ht="12">
      <c r="A130">
        <f t="shared" si="3"/>
        <v>131</v>
      </c>
      <c r="B130">
        <f t="shared" si="4"/>
        <v>4</v>
      </c>
      <c r="C130" t="str">
        <f t="shared" si="5"/>
        <v>131-4</v>
      </c>
    </row>
    <row r="131" spans="1:4" ht="12">
      <c r="A131">
        <f t="shared" si="3"/>
        <v>132</v>
      </c>
      <c r="B131">
        <f t="shared" si="4"/>
        <v>1</v>
      </c>
      <c r="C131" t="str">
        <f t="shared" si="5"/>
        <v>132-1</v>
      </c>
      <c r="D131" t="str">
        <f>"Team "&amp;A131</f>
        <v>Team 132</v>
      </c>
    </row>
    <row r="132" spans="1:3" ht="12">
      <c r="A132">
        <f t="shared" si="3"/>
        <v>132</v>
      </c>
      <c r="B132">
        <f t="shared" si="4"/>
        <v>2</v>
      </c>
      <c r="C132" t="str">
        <f t="shared" si="5"/>
        <v>132-2</v>
      </c>
    </row>
    <row r="133" spans="1:3" ht="12">
      <c r="A133">
        <f t="shared" si="3"/>
        <v>132</v>
      </c>
      <c r="B133">
        <f t="shared" si="4"/>
        <v>3</v>
      </c>
      <c r="C133" t="str">
        <f t="shared" si="5"/>
        <v>132-3</v>
      </c>
    </row>
    <row r="134" spans="1:3" ht="12">
      <c r="A134">
        <f t="shared" si="3"/>
        <v>132</v>
      </c>
      <c r="B134">
        <f t="shared" si="4"/>
        <v>4</v>
      </c>
      <c r="C134" t="str">
        <f t="shared" si="5"/>
        <v>132-4</v>
      </c>
    </row>
    <row r="135" spans="1:4" ht="12">
      <c r="A135">
        <f t="shared" si="3"/>
        <v>133</v>
      </c>
      <c r="B135">
        <f t="shared" si="4"/>
        <v>1</v>
      </c>
      <c r="C135" t="str">
        <f t="shared" si="5"/>
        <v>133-1</v>
      </c>
      <c r="D135" t="str">
        <f>"Team "&amp;A135</f>
        <v>Team 133</v>
      </c>
    </row>
    <row r="136" spans="1:3" ht="12">
      <c r="A136">
        <f aca="true" t="shared" si="6" ref="A136:A199">A132+1</f>
        <v>133</v>
      </c>
      <c r="B136">
        <f aca="true" t="shared" si="7" ref="B136:B199">B132</f>
        <v>2</v>
      </c>
      <c r="C136" t="str">
        <f aca="true" t="shared" si="8" ref="C136:C199">A136&amp;"-"&amp;B136</f>
        <v>133-2</v>
      </c>
    </row>
    <row r="137" spans="1:3" ht="12">
      <c r="A137">
        <f t="shared" si="6"/>
        <v>133</v>
      </c>
      <c r="B137">
        <f t="shared" si="7"/>
        <v>3</v>
      </c>
      <c r="C137" t="str">
        <f t="shared" si="8"/>
        <v>133-3</v>
      </c>
    </row>
    <row r="138" spans="1:3" ht="12">
      <c r="A138">
        <f t="shared" si="6"/>
        <v>133</v>
      </c>
      <c r="B138">
        <f t="shared" si="7"/>
        <v>4</v>
      </c>
      <c r="C138" t="str">
        <f t="shared" si="8"/>
        <v>133-4</v>
      </c>
    </row>
    <row r="139" spans="1:4" ht="12">
      <c r="A139">
        <f t="shared" si="6"/>
        <v>134</v>
      </c>
      <c r="B139">
        <f t="shared" si="7"/>
        <v>1</v>
      </c>
      <c r="C139" t="str">
        <f t="shared" si="8"/>
        <v>134-1</v>
      </c>
      <c r="D139" t="str">
        <f>"Team "&amp;A139</f>
        <v>Team 134</v>
      </c>
    </row>
    <row r="140" spans="1:3" ht="12">
      <c r="A140">
        <f t="shared" si="6"/>
        <v>134</v>
      </c>
      <c r="B140">
        <f t="shared" si="7"/>
        <v>2</v>
      </c>
      <c r="C140" t="str">
        <f t="shared" si="8"/>
        <v>134-2</v>
      </c>
    </row>
    <row r="141" spans="1:3" ht="12">
      <c r="A141">
        <f t="shared" si="6"/>
        <v>134</v>
      </c>
      <c r="B141">
        <f t="shared" si="7"/>
        <v>3</v>
      </c>
      <c r="C141" t="str">
        <f t="shared" si="8"/>
        <v>134-3</v>
      </c>
    </row>
    <row r="142" spans="1:3" ht="12">
      <c r="A142">
        <f t="shared" si="6"/>
        <v>134</v>
      </c>
      <c r="B142">
        <f t="shared" si="7"/>
        <v>4</v>
      </c>
      <c r="C142" t="str">
        <f t="shared" si="8"/>
        <v>134-4</v>
      </c>
    </row>
    <row r="143" spans="1:4" ht="12">
      <c r="A143">
        <f t="shared" si="6"/>
        <v>135</v>
      </c>
      <c r="B143">
        <f t="shared" si="7"/>
        <v>1</v>
      </c>
      <c r="C143" t="str">
        <f t="shared" si="8"/>
        <v>135-1</v>
      </c>
      <c r="D143" t="str">
        <f>"Team "&amp;A143</f>
        <v>Team 135</v>
      </c>
    </row>
    <row r="144" spans="1:3" ht="12">
      <c r="A144">
        <f t="shared" si="6"/>
        <v>135</v>
      </c>
      <c r="B144">
        <f t="shared" si="7"/>
        <v>2</v>
      </c>
      <c r="C144" t="str">
        <f t="shared" si="8"/>
        <v>135-2</v>
      </c>
    </row>
    <row r="145" spans="1:3" ht="12">
      <c r="A145">
        <f t="shared" si="6"/>
        <v>135</v>
      </c>
      <c r="B145">
        <f t="shared" si="7"/>
        <v>3</v>
      </c>
      <c r="C145" t="str">
        <f t="shared" si="8"/>
        <v>135-3</v>
      </c>
    </row>
    <row r="146" spans="1:3" ht="12">
      <c r="A146">
        <f t="shared" si="6"/>
        <v>135</v>
      </c>
      <c r="B146">
        <f t="shared" si="7"/>
        <v>4</v>
      </c>
      <c r="C146" t="str">
        <f t="shared" si="8"/>
        <v>135-4</v>
      </c>
    </row>
    <row r="147" spans="1:4" ht="12">
      <c r="A147">
        <f t="shared" si="6"/>
        <v>136</v>
      </c>
      <c r="B147">
        <f t="shared" si="7"/>
        <v>1</v>
      </c>
      <c r="C147" t="str">
        <f t="shared" si="8"/>
        <v>136-1</v>
      </c>
      <c r="D147" t="str">
        <f>"Team "&amp;A147</f>
        <v>Team 136</v>
      </c>
    </row>
    <row r="148" spans="1:3" ht="12">
      <c r="A148">
        <f t="shared" si="6"/>
        <v>136</v>
      </c>
      <c r="B148">
        <f t="shared" si="7"/>
        <v>2</v>
      </c>
      <c r="C148" t="str">
        <f t="shared" si="8"/>
        <v>136-2</v>
      </c>
    </row>
    <row r="149" spans="1:3" ht="12">
      <c r="A149">
        <f t="shared" si="6"/>
        <v>136</v>
      </c>
      <c r="B149">
        <f t="shared" si="7"/>
        <v>3</v>
      </c>
      <c r="C149" t="str">
        <f t="shared" si="8"/>
        <v>136-3</v>
      </c>
    </row>
    <row r="150" spans="1:3" ht="12">
      <c r="A150">
        <f t="shared" si="6"/>
        <v>136</v>
      </c>
      <c r="B150">
        <f t="shared" si="7"/>
        <v>4</v>
      </c>
      <c r="C150" t="str">
        <f t="shared" si="8"/>
        <v>136-4</v>
      </c>
    </row>
    <row r="151" spans="1:4" ht="12">
      <c r="A151">
        <f t="shared" si="6"/>
        <v>137</v>
      </c>
      <c r="B151">
        <f t="shared" si="7"/>
        <v>1</v>
      </c>
      <c r="C151" t="str">
        <f t="shared" si="8"/>
        <v>137-1</v>
      </c>
      <c r="D151" t="str">
        <f>"Team "&amp;A151</f>
        <v>Team 137</v>
      </c>
    </row>
    <row r="152" spans="1:3" ht="12">
      <c r="A152">
        <f t="shared" si="6"/>
        <v>137</v>
      </c>
      <c r="B152">
        <f t="shared" si="7"/>
        <v>2</v>
      </c>
      <c r="C152" t="str">
        <f t="shared" si="8"/>
        <v>137-2</v>
      </c>
    </row>
    <row r="153" spans="1:3" ht="12">
      <c r="A153">
        <f t="shared" si="6"/>
        <v>137</v>
      </c>
      <c r="B153">
        <f t="shared" si="7"/>
        <v>3</v>
      </c>
      <c r="C153" t="str">
        <f t="shared" si="8"/>
        <v>137-3</v>
      </c>
    </row>
    <row r="154" spans="1:3" ht="12">
      <c r="A154">
        <f t="shared" si="6"/>
        <v>137</v>
      </c>
      <c r="B154">
        <f t="shared" si="7"/>
        <v>4</v>
      </c>
      <c r="C154" t="str">
        <f t="shared" si="8"/>
        <v>137-4</v>
      </c>
    </row>
    <row r="155" spans="1:4" ht="12">
      <c r="A155">
        <f t="shared" si="6"/>
        <v>138</v>
      </c>
      <c r="B155">
        <f t="shared" si="7"/>
        <v>1</v>
      </c>
      <c r="C155" t="str">
        <f t="shared" si="8"/>
        <v>138-1</v>
      </c>
      <c r="D155" t="str">
        <f>"Team "&amp;A155</f>
        <v>Team 138</v>
      </c>
    </row>
    <row r="156" spans="1:3" ht="12">
      <c r="A156">
        <f t="shared" si="6"/>
        <v>138</v>
      </c>
      <c r="B156">
        <f t="shared" si="7"/>
        <v>2</v>
      </c>
      <c r="C156" t="str">
        <f t="shared" si="8"/>
        <v>138-2</v>
      </c>
    </row>
    <row r="157" spans="1:3" ht="12">
      <c r="A157">
        <f t="shared" si="6"/>
        <v>138</v>
      </c>
      <c r="B157">
        <f t="shared" si="7"/>
        <v>3</v>
      </c>
      <c r="C157" t="str">
        <f t="shared" si="8"/>
        <v>138-3</v>
      </c>
    </row>
    <row r="158" spans="1:3" ht="12">
      <c r="A158">
        <f t="shared" si="6"/>
        <v>138</v>
      </c>
      <c r="B158">
        <f t="shared" si="7"/>
        <v>4</v>
      </c>
      <c r="C158" t="str">
        <f t="shared" si="8"/>
        <v>138-4</v>
      </c>
    </row>
    <row r="159" spans="1:4" ht="12">
      <c r="A159">
        <f t="shared" si="6"/>
        <v>139</v>
      </c>
      <c r="B159">
        <f t="shared" si="7"/>
        <v>1</v>
      </c>
      <c r="C159" t="str">
        <f t="shared" si="8"/>
        <v>139-1</v>
      </c>
      <c r="D159" t="str">
        <f>"Team "&amp;A159</f>
        <v>Team 139</v>
      </c>
    </row>
    <row r="160" spans="1:3" ht="12">
      <c r="A160">
        <f t="shared" si="6"/>
        <v>139</v>
      </c>
      <c r="B160">
        <f t="shared" si="7"/>
        <v>2</v>
      </c>
      <c r="C160" t="str">
        <f t="shared" si="8"/>
        <v>139-2</v>
      </c>
    </row>
    <row r="161" spans="1:3" ht="12">
      <c r="A161">
        <f t="shared" si="6"/>
        <v>139</v>
      </c>
      <c r="B161">
        <f t="shared" si="7"/>
        <v>3</v>
      </c>
      <c r="C161" t="str">
        <f t="shared" si="8"/>
        <v>139-3</v>
      </c>
    </row>
    <row r="162" spans="1:3" ht="12">
      <c r="A162">
        <f t="shared" si="6"/>
        <v>139</v>
      </c>
      <c r="B162">
        <f t="shared" si="7"/>
        <v>4</v>
      </c>
      <c r="C162" t="str">
        <f t="shared" si="8"/>
        <v>139-4</v>
      </c>
    </row>
    <row r="163" spans="1:4" ht="12">
      <c r="A163">
        <f t="shared" si="6"/>
        <v>140</v>
      </c>
      <c r="B163">
        <f t="shared" si="7"/>
        <v>1</v>
      </c>
      <c r="C163" t="str">
        <f t="shared" si="8"/>
        <v>140-1</v>
      </c>
      <c r="D163" t="str">
        <f>"Team "&amp;A163</f>
        <v>Team 140</v>
      </c>
    </row>
    <row r="164" spans="1:3" ht="12">
      <c r="A164">
        <f t="shared" si="6"/>
        <v>140</v>
      </c>
      <c r="B164">
        <f t="shared" si="7"/>
        <v>2</v>
      </c>
      <c r="C164" t="str">
        <f t="shared" si="8"/>
        <v>140-2</v>
      </c>
    </row>
    <row r="165" spans="1:3" ht="12">
      <c r="A165">
        <f t="shared" si="6"/>
        <v>140</v>
      </c>
      <c r="B165">
        <f t="shared" si="7"/>
        <v>3</v>
      </c>
      <c r="C165" t="str">
        <f t="shared" si="8"/>
        <v>140-3</v>
      </c>
    </row>
    <row r="166" spans="1:3" ht="12">
      <c r="A166">
        <f t="shared" si="6"/>
        <v>140</v>
      </c>
      <c r="B166">
        <f t="shared" si="7"/>
        <v>4</v>
      </c>
      <c r="C166" t="str">
        <f t="shared" si="8"/>
        <v>140-4</v>
      </c>
    </row>
    <row r="167" spans="1:4" ht="12">
      <c r="A167">
        <f t="shared" si="6"/>
        <v>141</v>
      </c>
      <c r="B167">
        <f t="shared" si="7"/>
        <v>1</v>
      </c>
      <c r="C167" t="str">
        <f t="shared" si="8"/>
        <v>141-1</v>
      </c>
      <c r="D167" t="str">
        <f>"Team "&amp;A167</f>
        <v>Team 141</v>
      </c>
    </row>
    <row r="168" spans="1:3" ht="12">
      <c r="A168">
        <f t="shared" si="6"/>
        <v>141</v>
      </c>
      <c r="B168">
        <f t="shared" si="7"/>
        <v>2</v>
      </c>
      <c r="C168" t="str">
        <f t="shared" si="8"/>
        <v>141-2</v>
      </c>
    </row>
    <row r="169" spans="1:3" ht="12">
      <c r="A169">
        <f t="shared" si="6"/>
        <v>141</v>
      </c>
      <c r="B169">
        <f t="shared" si="7"/>
        <v>3</v>
      </c>
      <c r="C169" t="str">
        <f t="shared" si="8"/>
        <v>141-3</v>
      </c>
    </row>
    <row r="170" spans="1:3" ht="12">
      <c r="A170">
        <f t="shared" si="6"/>
        <v>141</v>
      </c>
      <c r="B170">
        <f t="shared" si="7"/>
        <v>4</v>
      </c>
      <c r="C170" t="str">
        <f t="shared" si="8"/>
        <v>141-4</v>
      </c>
    </row>
    <row r="171" spans="1:4" ht="12">
      <c r="A171">
        <f t="shared" si="6"/>
        <v>142</v>
      </c>
      <c r="B171">
        <f t="shared" si="7"/>
        <v>1</v>
      </c>
      <c r="C171" t="str">
        <f t="shared" si="8"/>
        <v>142-1</v>
      </c>
      <c r="D171" t="str">
        <f>"Team "&amp;A171</f>
        <v>Team 142</v>
      </c>
    </row>
    <row r="172" spans="1:3" ht="12">
      <c r="A172">
        <f t="shared" si="6"/>
        <v>142</v>
      </c>
      <c r="B172">
        <f t="shared" si="7"/>
        <v>2</v>
      </c>
      <c r="C172" t="str">
        <f t="shared" si="8"/>
        <v>142-2</v>
      </c>
    </row>
    <row r="173" spans="1:3" ht="12">
      <c r="A173">
        <f t="shared" si="6"/>
        <v>142</v>
      </c>
      <c r="B173">
        <f t="shared" si="7"/>
        <v>3</v>
      </c>
      <c r="C173" t="str">
        <f t="shared" si="8"/>
        <v>142-3</v>
      </c>
    </row>
    <row r="174" spans="1:3" ht="12">
      <c r="A174">
        <f t="shared" si="6"/>
        <v>142</v>
      </c>
      <c r="B174">
        <f t="shared" si="7"/>
        <v>4</v>
      </c>
      <c r="C174" t="str">
        <f t="shared" si="8"/>
        <v>142-4</v>
      </c>
    </row>
    <row r="175" spans="1:4" ht="12">
      <c r="A175">
        <f t="shared" si="6"/>
        <v>143</v>
      </c>
      <c r="B175">
        <f t="shared" si="7"/>
        <v>1</v>
      </c>
      <c r="C175" t="str">
        <f t="shared" si="8"/>
        <v>143-1</v>
      </c>
      <c r="D175" t="str">
        <f>"Team "&amp;A175</f>
        <v>Team 143</v>
      </c>
    </row>
    <row r="176" spans="1:3" ht="12">
      <c r="A176">
        <f t="shared" si="6"/>
        <v>143</v>
      </c>
      <c r="B176">
        <f t="shared" si="7"/>
        <v>2</v>
      </c>
      <c r="C176" t="str">
        <f t="shared" si="8"/>
        <v>143-2</v>
      </c>
    </row>
    <row r="177" spans="1:3" ht="12">
      <c r="A177">
        <f t="shared" si="6"/>
        <v>143</v>
      </c>
      <c r="B177">
        <f t="shared" si="7"/>
        <v>3</v>
      </c>
      <c r="C177" t="str">
        <f t="shared" si="8"/>
        <v>143-3</v>
      </c>
    </row>
    <row r="178" spans="1:3" ht="12">
      <c r="A178">
        <f t="shared" si="6"/>
        <v>143</v>
      </c>
      <c r="B178">
        <f t="shared" si="7"/>
        <v>4</v>
      </c>
      <c r="C178" t="str">
        <f t="shared" si="8"/>
        <v>143-4</v>
      </c>
    </row>
    <row r="179" spans="1:4" ht="12">
      <c r="A179">
        <f t="shared" si="6"/>
        <v>144</v>
      </c>
      <c r="B179">
        <f t="shared" si="7"/>
        <v>1</v>
      </c>
      <c r="C179" t="str">
        <f t="shared" si="8"/>
        <v>144-1</v>
      </c>
      <c r="D179" t="str">
        <f>"Team "&amp;A179</f>
        <v>Team 144</v>
      </c>
    </row>
    <row r="180" spans="1:3" ht="12">
      <c r="A180">
        <f t="shared" si="6"/>
        <v>144</v>
      </c>
      <c r="B180">
        <f t="shared" si="7"/>
        <v>2</v>
      </c>
      <c r="C180" t="str">
        <f t="shared" si="8"/>
        <v>144-2</v>
      </c>
    </row>
    <row r="181" spans="1:3" ht="12">
      <c r="A181">
        <f t="shared" si="6"/>
        <v>144</v>
      </c>
      <c r="B181">
        <f t="shared" si="7"/>
        <v>3</v>
      </c>
      <c r="C181" t="str">
        <f t="shared" si="8"/>
        <v>144-3</v>
      </c>
    </row>
    <row r="182" spans="1:3" ht="12">
      <c r="A182">
        <f t="shared" si="6"/>
        <v>144</v>
      </c>
      <c r="B182">
        <f t="shared" si="7"/>
        <v>4</v>
      </c>
      <c r="C182" t="str">
        <f t="shared" si="8"/>
        <v>144-4</v>
      </c>
    </row>
    <row r="183" spans="1:4" ht="12">
      <c r="A183">
        <f t="shared" si="6"/>
        <v>145</v>
      </c>
      <c r="B183">
        <f t="shared" si="7"/>
        <v>1</v>
      </c>
      <c r="C183" t="str">
        <f t="shared" si="8"/>
        <v>145-1</v>
      </c>
      <c r="D183" t="str">
        <f>"Team "&amp;A183</f>
        <v>Team 145</v>
      </c>
    </row>
    <row r="184" spans="1:3" ht="12">
      <c r="A184">
        <f t="shared" si="6"/>
        <v>145</v>
      </c>
      <c r="B184">
        <f t="shared" si="7"/>
        <v>2</v>
      </c>
      <c r="C184" t="str">
        <f t="shared" si="8"/>
        <v>145-2</v>
      </c>
    </row>
    <row r="185" spans="1:3" ht="12">
      <c r="A185">
        <f t="shared" si="6"/>
        <v>145</v>
      </c>
      <c r="B185">
        <f t="shared" si="7"/>
        <v>3</v>
      </c>
      <c r="C185" t="str">
        <f t="shared" si="8"/>
        <v>145-3</v>
      </c>
    </row>
    <row r="186" spans="1:3" ht="12">
      <c r="A186">
        <f t="shared" si="6"/>
        <v>145</v>
      </c>
      <c r="B186">
        <f t="shared" si="7"/>
        <v>4</v>
      </c>
      <c r="C186" t="str">
        <f t="shared" si="8"/>
        <v>145-4</v>
      </c>
    </row>
    <row r="187" spans="1:4" ht="12">
      <c r="A187">
        <f t="shared" si="6"/>
        <v>146</v>
      </c>
      <c r="B187">
        <f t="shared" si="7"/>
        <v>1</v>
      </c>
      <c r="C187" t="str">
        <f t="shared" si="8"/>
        <v>146-1</v>
      </c>
      <c r="D187" t="str">
        <f>"Team "&amp;A187</f>
        <v>Team 146</v>
      </c>
    </row>
    <row r="188" spans="1:3" ht="12">
      <c r="A188">
        <f t="shared" si="6"/>
        <v>146</v>
      </c>
      <c r="B188">
        <f t="shared" si="7"/>
        <v>2</v>
      </c>
      <c r="C188" t="str">
        <f t="shared" si="8"/>
        <v>146-2</v>
      </c>
    </row>
    <row r="189" spans="1:3" ht="12">
      <c r="A189">
        <f t="shared" si="6"/>
        <v>146</v>
      </c>
      <c r="B189">
        <f t="shared" si="7"/>
        <v>3</v>
      </c>
      <c r="C189" t="str">
        <f t="shared" si="8"/>
        <v>146-3</v>
      </c>
    </row>
    <row r="190" spans="1:3" ht="12">
      <c r="A190">
        <f t="shared" si="6"/>
        <v>146</v>
      </c>
      <c r="B190">
        <f t="shared" si="7"/>
        <v>4</v>
      </c>
      <c r="C190" t="str">
        <f t="shared" si="8"/>
        <v>146-4</v>
      </c>
    </row>
    <row r="191" spans="1:4" ht="12">
      <c r="A191">
        <f t="shared" si="6"/>
        <v>147</v>
      </c>
      <c r="B191">
        <f t="shared" si="7"/>
        <v>1</v>
      </c>
      <c r="C191" t="str">
        <f t="shared" si="8"/>
        <v>147-1</v>
      </c>
      <c r="D191" t="str">
        <f>"Team "&amp;A191</f>
        <v>Team 147</v>
      </c>
    </row>
    <row r="192" spans="1:3" ht="12">
      <c r="A192">
        <f t="shared" si="6"/>
        <v>147</v>
      </c>
      <c r="B192">
        <f t="shared" si="7"/>
        <v>2</v>
      </c>
      <c r="C192" t="str">
        <f t="shared" si="8"/>
        <v>147-2</v>
      </c>
    </row>
    <row r="193" spans="1:3" ht="12">
      <c r="A193">
        <f t="shared" si="6"/>
        <v>147</v>
      </c>
      <c r="B193">
        <f t="shared" si="7"/>
        <v>3</v>
      </c>
      <c r="C193" t="str">
        <f t="shared" si="8"/>
        <v>147-3</v>
      </c>
    </row>
    <row r="194" spans="1:3" ht="12">
      <c r="A194">
        <f t="shared" si="6"/>
        <v>147</v>
      </c>
      <c r="B194">
        <f t="shared" si="7"/>
        <v>4</v>
      </c>
      <c r="C194" t="str">
        <f t="shared" si="8"/>
        <v>147-4</v>
      </c>
    </row>
    <row r="195" spans="1:4" ht="12">
      <c r="A195">
        <f t="shared" si="6"/>
        <v>148</v>
      </c>
      <c r="B195">
        <f t="shared" si="7"/>
        <v>1</v>
      </c>
      <c r="C195" t="str">
        <f t="shared" si="8"/>
        <v>148-1</v>
      </c>
      <c r="D195" t="str">
        <f>"Team "&amp;A195</f>
        <v>Team 148</v>
      </c>
    </row>
    <row r="196" spans="1:3" ht="12">
      <c r="A196">
        <f t="shared" si="6"/>
        <v>148</v>
      </c>
      <c r="B196">
        <f t="shared" si="7"/>
        <v>2</v>
      </c>
      <c r="C196" t="str">
        <f t="shared" si="8"/>
        <v>148-2</v>
      </c>
    </row>
    <row r="197" spans="1:3" ht="12">
      <c r="A197">
        <f t="shared" si="6"/>
        <v>148</v>
      </c>
      <c r="B197">
        <f t="shared" si="7"/>
        <v>3</v>
      </c>
      <c r="C197" t="str">
        <f t="shared" si="8"/>
        <v>148-3</v>
      </c>
    </row>
    <row r="198" spans="1:3" ht="12">
      <c r="A198">
        <f t="shared" si="6"/>
        <v>148</v>
      </c>
      <c r="B198">
        <f t="shared" si="7"/>
        <v>4</v>
      </c>
      <c r="C198" t="str">
        <f t="shared" si="8"/>
        <v>148-4</v>
      </c>
    </row>
    <row r="199" spans="1:4" ht="12">
      <c r="A199">
        <f t="shared" si="6"/>
        <v>149</v>
      </c>
      <c r="B199">
        <f t="shared" si="7"/>
        <v>1</v>
      </c>
      <c r="C199" t="str">
        <f t="shared" si="8"/>
        <v>149-1</v>
      </c>
      <c r="D199" t="str">
        <f>"Team "&amp;A199</f>
        <v>Team 149</v>
      </c>
    </row>
    <row r="200" spans="1:3" ht="12">
      <c r="A200">
        <f aca="true" t="shared" si="9" ref="A200:A263">A196+1</f>
        <v>149</v>
      </c>
      <c r="B200">
        <f aca="true" t="shared" si="10" ref="B200:B263">B196</f>
        <v>2</v>
      </c>
      <c r="C200" t="str">
        <f aca="true" t="shared" si="11" ref="C200:C263">A200&amp;"-"&amp;B200</f>
        <v>149-2</v>
      </c>
    </row>
    <row r="201" spans="1:3" ht="12">
      <c r="A201">
        <f t="shared" si="9"/>
        <v>149</v>
      </c>
      <c r="B201">
        <f t="shared" si="10"/>
        <v>3</v>
      </c>
      <c r="C201" t="str">
        <f t="shared" si="11"/>
        <v>149-3</v>
      </c>
    </row>
    <row r="202" spans="1:3" ht="12">
      <c r="A202">
        <f t="shared" si="9"/>
        <v>149</v>
      </c>
      <c r="B202">
        <f t="shared" si="10"/>
        <v>4</v>
      </c>
      <c r="C202" t="str">
        <f t="shared" si="11"/>
        <v>149-4</v>
      </c>
    </row>
    <row r="203" spans="1:4" ht="12">
      <c r="A203">
        <f t="shared" si="9"/>
        <v>150</v>
      </c>
      <c r="B203">
        <f t="shared" si="10"/>
        <v>1</v>
      </c>
      <c r="C203" t="str">
        <f t="shared" si="11"/>
        <v>150-1</v>
      </c>
      <c r="D203" t="str">
        <f>"Team "&amp;A203</f>
        <v>Team 150</v>
      </c>
    </row>
    <row r="204" spans="1:3" ht="12">
      <c r="A204">
        <f t="shared" si="9"/>
        <v>150</v>
      </c>
      <c r="B204">
        <f t="shared" si="10"/>
        <v>2</v>
      </c>
      <c r="C204" t="str">
        <f t="shared" si="11"/>
        <v>150-2</v>
      </c>
    </row>
    <row r="205" spans="1:3" ht="12">
      <c r="A205">
        <f t="shared" si="9"/>
        <v>150</v>
      </c>
      <c r="B205">
        <f t="shared" si="10"/>
        <v>3</v>
      </c>
      <c r="C205" t="str">
        <f t="shared" si="11"/>
        <v>150-3</v>
      </c>
    </row>
    <row r="206" spans="1:3" ht="12">
      <c r="A206">
        <f t="shared" si="9"/>
        <v>150</v>
      </c>
      <c r="B206">
        <f t="shared" si="10"/>
        <v>4</v>
      </c>
      <c r="C206" t="str">
        <f t="shared" si="11"/>
        <v>150-4</v>
      </c>
    </row>
    <row r="207" spans="1:4" ht="12">
      <c r="A207">
        <f t="shared" si="9"/>
        <v>151</v>
      </c>
      <c r="B207">
        <f t="shared" si="10"/>
        <v>1</v>
      </c>
      <c r="C207" t="str">
        <f t="shared" si="11"/>
        <v>151-1</v>
      </c>
      <c r="D207" t="str">
        <f>"Team "&amp;A207</f>
        <v>Team 151</v>
      </c>
    </row>
    <row r="208" spans="1:3" ht="12">
      <c r="A208">
        <f t="shared" si="9"/>
        <v>151</v>
      </c>
      <c r="B208">
        <f t="shared" si="10"/>
        <v>2</v>
      </c>
      <c r="C208" t="str">
        <f t="shared" si="11"/>
        <v>151-2</v>
      </c>
    </row>
    <row r="209" spans="1:3" ht="12">
      <c r="A209">
        <f t="shared" si="9"/>
        <v>151</v>
      </c>
      <c r="B209">
        <f t="shared" si="10"/>
        <v>3</v>
      </c>
      <c r="C209" t="str">
        <f t="shared" si="11"/>
        <v>151-3</v>
      </c>
    </row>
    <row r="210" spans="1:3" ht="12">
      <c r="A210">
        <f t="shared" si="9"/>
        <v>151</v>
      </c>
      <c r="B210">
        <f t="shared" si="10"/>
        <v>4</v>
      </c>
      <c r="C210" t="str">
        <f t="shared" si="11"/>
        <v>151-4</v>
      </c>
    </row>
    <row r="211" spans="1:4" ht="12">
      <c r="A211">
        <f t="shared" si="9"/>
        <v>152</v>
      </c>
      <c r="B211">
        <f t="shared" si="10"/>
        <v>1</v>
      </c>
      <c r="C211" t="str">
        <f t="shared" si="11"/>
        <v>152-1</v>
      </c>
      <c r="D211" t="str">
        <f>"Team "&amp;A211</f>
        <v>Team 152</v>
      </c>
    </row>
    <row r="212" spans="1:3" ht="12">
      <c r="A212">
        <f t="shared" si="9"/>
        <v>152</v>
      </c>
      <c r="B212">
        <f t="shared" si="10"/>
        <v>2</v>
      </c>
      <c r="C212" t="str">
        <f t="shared" si="11"/>
        <v>152-2</v>
      </c>
    </row>
    <row r="213" spans="1:3" ht="12">
      <c r="A213">
        <f t="shared" si="9"/>
        <v>152</v>
      </c>
      <c r="B213">
        <f t="shared" si="10"/>
        <v>3</v>
      </c>
      <c r="C213" t="str">
        <f t="shared" si="11"/>
        <v>152-3</v>
      </c>
    </row>
    <row r="214" spans="1:3" ht="12">
      <c r="A214">
        <f t="shared" si="9"/>
        <v>152</v>
      </c>
      <c r="B214">
        <f t="shared" si="10"/>
        <v>4</v>
      </c>
      <c r="C214" t="str">
        <f t="shared" si="11"/>
        <v>152-4</v>
      </c>
    </row>
    <row r="215" spans="1:4" ht="12">
      <c r="A215">
        <f t="shared" si="9"/>
        <v>153</v>
      </c>
      <c r="B215">
        <f t="shared" si="10"/>
        <v>1</v>
      </c>
      <c r="C215" t="str">
        <f t="shared" si="11"/>
        <v>153-1</v>
      </c>
      <c r="D215" t="str">
        <f>"Team "&amp;A215</f>
        <v>Team 153</v>
      </c>
    </row>
    <row r="216" spans="1:3" ht="12">
      <c r="A216">
        <f t="shared" si="9"/>
        <v>153</v>
      </c>
      <c r="B216">
        <f t="shared" si="10"/>
        <v>2</v>
      </c>
      <c r="C216" t="str">
        <f t="shared" si="11"/>
        <v>153-2</v>
      </c>
    </row>
    <row r="217" spans="1:3" ht="12">
      <c r="A217">
        <f t="shared" si="9"/>
        <v>153</v>
      </c>
      <c r="B217">
        <f t="shared" si="10"/>
        <v>3</v>
      </c>
      <c r="C217" t="str">
        <f t="shared" si="11"/>
        <v>153-3</v>
      </c>
    </row>
    <row r="218" spans="1:3" ht="12">
      <c r="A218">
        <f t="shared" si="9"/>
        <v>153</v>
      </c>
      <c r="B218">
        <f t="shared" si="10"/>
        <v>4</v>
      </c>
      <c r="C218" t="str">
        <f t="shared" si="11"/>
        <v>153-4</v>
      </c>
    </row>
    <row r="219" spans="1:4" ht="12">
      <c r="A219">
        <f t="shared" si="9"/>
        <v>154</v>
      </c>
      <c r="B219">
        <f t="shared" si="10"/>
        <v>1</v>
      </c>
      <c r="C219" t="str">
        <f t="shared" si="11"/>
        <v>154-1</v>
      </c>
      <c r="D219" t="str">
        <f>"Team "&amp;A219</f>
        <v>Team 154</v>
      </c>
    </row>
    <row r="220" spans="1:3" ht="12">
      <c r="A220">
        <f t="shared" si="9"/>
        <v>154</v>
      </c>
      <c r="B220">
        <f t="shared" si="10"/>
        <v>2</v>
      </c>
      <c r="C220" t="str">
        <f t="shared" si="11"/>
        <v>154-2</v>
      </c>
    </row>
    <row r="221" spans="1:3" ht="12">
      <c r="A221">
        <f t="shared" si="9"/>
        <v>154</v>
      </c>
      <c r="B221">
        <f t="shared" si="10"/>
        <v>3</v>
      </c>
      <c r="C221" t="str">
        <f t="shared" si="11"/>
        <v>154-3</v>
      </c>
    </row>
    <row r="222" spans="1:3" ht="12">
      <c r="A222">
        <f t="shared" si="9"/>
        <v>154</v>
      </c>
      <c r="B222">
        <f t="shared" si="10"/>
        <v>4</v>
      </c>
      <c r="C222" t="str">
        <f t="shared" si="11"/>
        <v>154-4</v>
      </c>
    </row>
    <row r="223" spans="1:4" ht="12">
      <c r="A223">
        <f t="shared" si="9"/>
        <v>155</v>
      </c>
      <c r="B223">
        <f t="shared" si="10"/>
        <v>1</v>
      </c>
      <c r="C223" t="str">
        <f t="shared" si="11"/>
        <v>155-1</v>
      </c>
      <c r="D223" t="str">
        <f>"Team "&amp;A223</f>
        <v>Team 155</v>
      </c>
    </row>
    <row r="224" spans="1:3" ht="12">
      <c r="A224">
        <f t="shared" si="9"/>
        <v>155</v>
      </c>
      <c r="B224">
        <f t="shared" si="10"/>
        <v>2</v>
      </c>
      <c r="C224" t="str">
        <f t="shared" si="11"/>
        <v>155-2</v>
      </c>
    </row>
    <row r="225" spans="1:3" ht="12">
      <c r="A225">
        <f t="shared" si="9"/>
        <v>155</v>
      </c>
      <c r="B225">
        <f t="shared" si="10"/>
        <v>3</v>
      </c>
      <c r="C225" t="str">
        <f t="shared" si="11"/>
        <v>155-3</v>
      </c>
    </row>
    <row r="226" spans="1:3" ht="12">
      <c r="A226">
        <f t="shared" si="9"/>
        <v>155</v>
      </c>
      <c r="B226">
        <f t="shared" si="10"/>
        <v>4</v>
      </c>
      <c r="C226" t="str">
        <f t="shared" si="11"/>
        <v>155-4</v>
      </c>
    </row>
    <row r="227" spans="1:4" ht="12">
      <c r="A227">
        <f t="shared" si="9"/>
        <v>156</v>
      </c>
      <c r="B227">
        <f t="shared" si="10"/>
        <v>1</v>
      </c>
      <c r="C227" t="str">
        <f t="shared" si="11"/>
        <v>156-1</v>
      </c>
      <c r="D227" t="str">
        <f>"Team "&amp;A227</f>
        <v>Team 156</v>
      </c>
    </row>
    <row r="228" spans="1:3" ht="12">
      <c r="A228">
        <f t="shared" si="9"/>
        <v>156</v>
      </c>
      <c r="B228">
        <f t="shared" si="10"/>
        <v>2</v>
      </c>
      <c r="C228" t="str">
        <f t="shared" si="11"/>
        <v>156-2</v>
      </c>
    </row>
    <row r="229" spans="1:3" ht="12">
      <c r="A229">
        <f t="shared" si="9"/>
        <v>156</v>
      </c>
      <c r="B229">
        <f t="shared" si="10"/>
        <v>3</v>
      </c>
      <c r="C229" t="str">
        <f t="shared" si="11"/>
        <v>156-3</v>
      </c>
    </row>
    <row r="230" spans="1:3" ht="12">
      <c r="A230">
        <f t="shared" si="9"/>
        <v>156</v>
      </c>
      <c r="B230">
        <f t="shared" si="10"/>
        <v>4</v>
      </c>
      <c r="C230" t="str">
        <f t="shared" si="11"/>
        <v>156-4</v>
      </c>
    </row>
    <row r="231" spans="1:4" ht="12">
      <c r="A231">
        <f t="shared" si="9"/>
        <v>157</v>
      </c>
      <c r="B231">
        <f t="shared" si="10"/>
        <v>1</v>
      </c>
      <c r="C231" t="str">
        <f t="shared" si="11"/>
        <v>157-1</v>
      </c>
      <c r="D231" t="str">
        <f>"Team "&amp;A231</f>
        <v>Team 157</v>
      </c>
    </row>
    <row r="232" spans="1:3" ht="12">
      <c r="A232">
        <f t="shared" si="9"/>
        <v>157</v>
      </c>
      <c r="B232">
        <f t="shared" si="10"/>
        <v>2</v>
      </c>
      <c r="C232" t="str">
        <f t="shared" si="11"/>
        <v>157-2</v>
      </c>
    </row>
    <row r="233" spans="1:3" ht="12">
      <c r="A233">
        <f t="shared" si="9"/>
        <v>157</v>
      </c>
      <c r="B233">
        <f t="shared" si="10"/>
        <v>3</v>
      </c>
      <c r="C233" t="str">
        <f t="shared" si="11"/>
        <v>157-3</v>
      </c>
    </row>
    <row r="234" spans="1:3" ht="12">
      <c r="A234">
        <f t="shared" si="9"/>
        <v>157</v>
      </c>
      <c r="B234">
        <f t="shared" si="10"/>
        <v>4</v>
      </c>
      <c r="C234" t="str">
        <f t="shared" si="11"/>
        <v>157-4</v>
      </c>
    </row>
    <row r="235" spans="1:4" ht="12">
      <c r="A235">
        <f t="shared" si="9"/>
        <v>158</v>
      </c>
      <c r="B235">
        <f t="shared" si="10"/>
        <v>1</v>
      </c>
      <c r="C235" t="str">
        <f t="shared" si="11"/>
        <v>158-1</v>
      </c>
      <c r="D235" t="str">
        <f>"Team "&amp;A235</f>
        <v>Team 158</v>
      </c>
    </row>
    <row r="236" spans="1:3" ht="12">
      <c r="A236">
        <f t="shared" si="9"/>
        <v>158</v>
      </c>
      <c r="B236">
        <f t="shared" si="10"/>
        <v>2</v>
      </c>
      <c r="C236" t="str">
        <f t="shared" si="11"/>
        <v>158-2</v>
      </c>
    </row>
    <row r="237" spans="1:3" ht="12">
      <c r="A237">
        <f t="shared" si="9"/>
        <v>158</v>
      </c>
      <c r="B237">
        <f t="shared" si="10"/>
        <v>3</v>
      </c>
      <c r="C237" t="str">
        <f t="shared" si="11"/>
        <v>158-3</v>
      </c>
    </row>
    <row r="238" spans="1:3" ht="12">
      <c r="A238">
        <f t="shared" si="9"/>
        <v>158</v>
      </c>
      <c r="B238">
        <f t="shared" si="10"/>
        <v>4</v>
      </c>
      <c r="C238" t="str">
        <f t="shared" si="11"/>
        <v>158-4</v>
      </c>
    </row>
    <row r="239" spans="1:4" ht="12">
      <c r="A239">
        <f t="shared" si="9"/>
        <v>159</v>
      </c>
      <c r="B239">
        <f t="shared" si="10"/>
        <v>1</v>
      </c>
      <c r="C239" t="str">
        <f t="shared" si="11"/>
        <v>159-1</v>
      </c>
      <c r="D239" t="str">
        <f>"Team "&amp;A239</f>
        <v>Team 159</v>
      </c>
    </row>
    <row r="240" spans="1:3" ht="12">
      <c r="A240">
        <f t="shared" si="9"/>
        <v>159</v>
      </c>
      <c r="B240">
        <f t="shared" si="10"/>
        <v>2</v>
      </c>
      <c r="C240" t="str">
        <f t="shared" si="11"/>
        <v>159-2</v>
      </c>
    </row>
    <row r="241" spans="1:3" ht="12">
      <c r="A241">
        <f t="shared" si="9"/>
        <v>159</v>
      </c>
      <c r="B241">
        <f t="shared" si="10"/>
        <v>3</v>
      </c>
      <c r="C241" t="str">
        <f t="shared" si="11"/>
        <v>159-3</v>
      </c>
    </row>
    <row r="242" spans="1:3" ht="12">
      <c r="A242">
        <f t="shared" si="9"/>
        <v>159</v>
      </c>
      <c r="B242">
        <f t="shared" si="10"/>
        <v>4</v>
      </c>
      <c r="C242" t="str">
        <f t="shared" si="11"/>
        <v>159-4</v>
      </c>
    </row>
    <row r="243" spans="1:4" ht="12">
      <c r="A243">
        <f t="shared" si="9"/>
        <v>160</v>
      </c>
      <c r="B243">
        <f t="shared" si="10"/>
        <v>1</v>
      </c>
      <c r="C243" t="str">
        <f t="shared" si="11"/>
        <v>160-1</v>
      </c>
      <c r="D243" t="str">
        <f>"Team "&amp;A243</f>
        <v>Team 160</v>
      </c>
    </row>
    <row r="244" spans="1:3" ht="12">
      <c r="A244">
        <f t="shared" si="9"/>
        <v>160</v>
      </c>
      <c r="B244">
        <f t="shared" si="10"/>
        <v>2</v>
      </c>
      <c r="C244" t="str">
        <f t="shared" si="11"/>
        <v>160-2</v>
      </c>
    </row>
    <row r="245" spans="1:3" ht="12">
      <c r="A245">
        <f t="shared" si="9"/>
        <v>160</v>
      </c>
      <c r="B245">
        <f t="shared" si="10"/>
        <v>3</v>
      </c>
      <c r="C245" t="str">
        <f t="shared" si="11"/>
        <v>160-3</v>
      </c>
    </row>
    <row r="246" spans="1:3" ht="12">
      <c r="A246">
        <f t="shared" si="9"/>
        <v>160</v>
      </c>
      <c r="B246">
        <f t="shared" si="10"/>
        <v>4</v>
      </c>
      <c r="C246" t="str">
        <f t="shared" si="11"/>
        <v>160-4</v>
      </c>
    </row>
    <row r="247" spans="1:4" ht="12">
      <c r="A247">
        <f t="shared" si="9"/>
        <v>161</v>
      </c>
      <c r="B247">
        <f t="shared" si="10"/>
        <v>1</v>
      </c>
      <c r="C247" t="str">
        <f t="shared" si="11"/>
        <v>161-1</v>
      </c>
      <c r="D247" t="str">
        <f>"Team "&amp;A247</f>
        <v>Team 161</v>
      </c>
    </row>
    <row r="248" spans="1:3" ht="12">
      <c r="A248">
        <f t="shared" si="9"/>
        <v>161</v>
      </c>
      <c r="B248">
        <f t="shared" si="10"/>
        <v>2</v>
      </c>
      <c r="C248" t="str">
        <f t="shared" si="11"/>
        <v>161-2</v>
      </c>
    </row>
    <row r="249" spans="1:3" ht="12">
      <c r="A249">
        <f t="shared" si="9"/>
        <v>161</v>
      </c>
      <c r="B249">
        <f t="shared" si="10"/>
        <v>3</v>
      </c>
      <c r="C249" t="str">
        <f t="shared" si="11"/>
        <v>161-3</v>
      </c>
    </row>
    <row r="250" spans="1:3" ht="12">
      <c r="A250">
        <f t="shared" si="9"/>
        <v>161</v>
      </c>
      <c r="B250">
        <f t="shared" si="10"/>
        <v>4</v>
      </c>
      <c r="C250" t="str">
        <f t="shared" si="11"/>
        <v>161-4</v>
      </c>
    </row>
    <row r="251" spans="1:4" ht="12">
      <c r="A251">
        <f t="shared" si="9"/>
        <v>162</v>
      </c>
      <c r="B251">
        <f t="shared" si="10"/>
        <v>1</v>
      </c>
      <c r="C251" t="str">
        <f t="shared" si="11"/>
        <v>162-1</v>
      </c>
      <c r="D251" t="str">
        <f>"Team "&amp;A251</f>
        <v>Team 162</v>
      </c>
    </row>
    <row r="252" spans="1:3" ht="12">
      <c r="A252">
        <f t="shared" si="9"/>
        <v>162</v>
      </c>
      <c r="B252">
        <f t="shared" si="10"/>
        <v>2</v>
      </c>
      <c r="C252" t="str">
        <f t="shared" si="11"/>
        <v>162-2</v>
      </c>
    </row>
    <row r="253" spans="1:3" ht="12">
      <c r="A253">
        <f t="shared" si="9"/>
        <v>162</v>
      </c>
      <c r="B253">
        <f t="shared" si="10"/>
        <v>3</v>
      </c>
      <c r="C253" t="str">
        <f t="shared" si="11"/>
        <v>162-3</v>
      </c>
    </row>
    <row r="254" spans="1:3" ht="12">
      <c r="A254">
        <f t="shared" si="9"/>
        <v>162</v>
      </c>
      <c r="B254">
        <f t="shared" si="10"/>
        <v>4</v>
      </c>
      <c r="C254" t="str">
        <f t="shared" si="11"/>
        <v>162-4</v>
      </c>
    </row>
    <row r="255" spans="1:4" ht="12">
      <c r="A255">
        <f t="shared" si="9"/>
        <v>163</v>
      </c>
      <c r="B255">
        <f t="shared" si="10"/>
        <v>1</v>
      </c>
      <c r="C255" t="str">
        <f t="shared" si="11"/>
        <v>163-1</v>
      </c>
      <c r="D255" t="str">
        <f>"Team "&amp;A255</f>
        <v>Team 163</v>
      </c>
    </row>
    <row r="256" spans="1:3" ht="12">
      <c r="A256">
        <f t="shared" si="9"/>
        <v>163</v>
      </c>
      <c r="B256">
        <f t="shared" si="10"/>
        <v>2</v>
      </c>
      <c r="C256" t="str">
        <f t="shared" si="11"/>
        <v>163-2</v>
      </c>
    </row>
    <row r="257" spans="1:3" ht="12">
      <c r="A257">
        <f t="shared" si="9"/>
        <v>163</v>
      </c>
      <c r="B257">
        <f t="shared" si="10"/>
        <v>3</v>
      </c>
      <c r="C257" t="str">
        <f t="shared" si="11"/>
        <v>163-3</v>
      </c>
    </row>
    <row r="258" spans="1:3" ht="12">
      <c r="A258">
        <f t="shared" si="9"/>
        <v>163</v>
      </c>
      <c r="B258">
        <f t="shared" si="10"/>
        <v>4</v>
      </c>
      <c r="C258" t="str">
        <f t="shared" si="11"/>
        <v>163-4</v>
      </c>
    </row>
    <row r="259" spans="1:4" ht="12">
      <c r="A259">
        <f t="shared" si="9"/>
        <v>164</v>
      </c>
      <c r="B259">
        <f t="shared" si="10"/>
        <v>1</v>
      </c>
      <c r="C259" t="str">
        <f t="shared" si="11"/>
        <v>164-1</v>
      </c>
      <c r="D259" t="str">
        <f>"Team "&amp;A259</f>
        <v>Team 164</v>
      </c>
    </row>
    <row r="260" spans="1:3" ht="12">
      <c r="A260">
        <f t="shared" si="9"/>
        <v>164</v>
      </c>
      <c r="B260">
        <f t="shared" si="10"/>
        <v>2</v>
      </c>
      <c r="C260" t="str">
        <f t="shared" si="11"/>
        <v>164-2</v>
      </c>
    </row>
    <row r="261" spans="1:3" ht="12">
      <c r="A261">
        <f t="shared" si="9"/>
        <v>164</v>
      </c>
      <c r="B261">
        <f t="shared" si="10"/>
        <v>3</v>
      </c>
      <c r="C261" t="str">
        <f t="shared" si="11"/>
        <v>164-3</v>
      </c>
    </row>
    <row r="262" spans="1:3" ht="12">
      <c r="A262">
        <f t="shared" si="9"/>
        <v>164</v>
      </c>
      <c r="B262">
        <f t="shared" si="10"/>
        <v>4</v>
      </c>
      <c r="C262" t="str">
        <f t="shared" si="11"/>
        <v>164-4</v>
      </c>
    </row>
    <row r="263" spans="1:4" ht="12">
      <c r="A263">
        <f t="shared" si="9"/>
        <v>165</v>
      </c>
      <c r="B263">
        <f t="shared" si="10"/>
        <v>1</v>
      </c>
      <c r="C263" t="str">
        <f t="shared" si="11"/>
        <v>165-1</v>
      </c>
      <c r="D263" t="str">
        <f>"Team "&amp;A263</f>
        <v>Team 165</v>
      </c>
    </row>
    <row r="264" spans="1:3" ht="12">
      <c r="A264">
        <f aca="true" t="shared" si="12" ref="A264:A327">A260+1</f>
        <v>165</v>
      </c>
      <c r="B264">
        <f aca="true" t="shared" si="13" ref="B264:B327">B260</f>
        <v>2</v>
      </c>
      <c r="C264" t="str">
        <f aca="true" t="shared" si="14" ref="C264:C327">A264&amp;"-"&amp;B264</f>
        <v>165-2</v>
      </c>
    </row>
    <row r="265" spans="1:3" ht="12">
      <c r="A265">
        <f t="shared" si="12"/>
        <v>165</v>
      </c>
      <c r="B265">
        <f t="shared" si="13"/>
        <v>3</v>
      </c>
      <c r="C265" t="str">
        <f t="shared" si="14"/>
        <v>165-3</v>
      </c>
    </row>
    <row r="266" spans="1:3" ht="12">
      <c r="A266">
        <f t="shared" si="12"/>
        <v>165</v>
      </c>
      <c r="B266">
        <f t="shared" si="13"/>
        <v>4</v>
      </c>
      <c r="C266" t="str">
        <f t="shared" si="14"/>
        <v>165-4</v>
      </c>
    </row>
    <row r="267" spans="1:4" ht="12">
      <c r="A267">
        <f t="shared" si="12"/>
        <v>166</v>
      </c>
      <c r="B267">
        <f t="shared" si="13"/>
        <v>1</v>
      </c>
      <c r="C267" t="str">
        <f t="shared" si="14"/>
        <v>166-1</v>
      </c>
      <c r="D267" t="str">
        <f>"Team "&amp;A267</f>
        <v>Team 166</v>
      </c>
    </row>
    <row r="268" spans="1:3" ht="12">
      <c r="A268">
        <f t="shared" si="12"/>
        <v>166</v>
      </c>
      <c r="B268">
        <f t="shared" si="13"/>
        <v>2</v>
      </c>
      <c r="C268" t="str">
        <f t="shared" si="14"/>
        <v>166-2</v>
      </c>
    </row>
    <row r="269" spans="1:3" ht="12">
      <c r="A269">
        <f t="shared" si="12"/>
        <v>166</v>
      </c>
      <c r="B269">
        <f t="shared" si="13"/>
        <v>3</v>
      </c>
      <c r="C269" t="str">
        <f t="shared" si="14"/>
        <v>166-3</v>
      </c>
    </row>
    <row r="270" spans="1:3" ht="12">
      <c r="A270">
        <f t="shared" si="12"/>
        <v>166</v>
      </c>
      <c r="B270">
        <f t="shared" si="13"/>
        <v>4</v>
      </c>
      <c r="C270" t="str">
        <f t="shared" si="14"/>
        <v>166-4</v>
      </c>
    </row>
    <row r="271" spans="1:4" ht="12">
      <c r="A271">
        <f t="shared" si="12"/>
        <v>167</v>
      </c>
      <c r="B271">
        <f t="shared" si="13"/>
        <v>1</v>
      </c>
      <c r="C271" t="str">
        <f t="shared" si="14"/>
        <v>167-1</v>
      </c>
      <c r="D271" t="str">
        <f>"Team "&amp;A271</f>
        <v>Team 167</v>
      </c>
    </row>
    <row r="272" spans="1:3" ht="12">
      <c r="A272">
        <f t="shared" si="12"/>
        <v>167</v>
      </c>
      <c r="B272">
        <f t="shared" si="13"/>
        <v>2</v>
      </c>
      <c r="C272" t="str">
        <f t="shared" si="14"/>
        <v>167-2</v>
      </c>
    </row>
    <row r="273" spans="1:3" ht="12">
      <c r="A273">
        <f t="shared" si="12"/>
        <v>167</v>
      </c>
      <c r="B273">
        <f t="shared" si="13"/>
        <v>3</v>
      </c>
      <c r="C273" t="str">
        <f t="shared" si="14"/>
        <v>167-3</v>
      </c>
    </row>
    <row r="274" spans="1:3" ht="12">
      <c r="A274">
        <f t="shared" si="12"/>
        <v>167</v>
      </c>
      <c r="B274">
        <f t="shared" si="13"/>
        <v>4</v>
      </c>
      <c r="C274" t="str">
        <f t="shared" si="14"/>
        <v>167-4</v>
      </c>
    </row>
    <row r="275" spans="1:4" ht="12">
      <c r="A275">
        <f t="shared" si="12"/>
        <v>168</v>
      </c>
      <c r="B275">
        <f t="shared" si="13"/>
        <v>1</v>
      </c>
      <c r="C275" t="str">
        <f t="shared" si="14"/>
        <v>168-1</v>
      </c>
      <c r="D275" t="str">
        <f>"Team "&amp;A275</f>
        <v>Team 168</v>
      </c>
    </row>
    <row r="276" spans="1:3" ht="12">
      <c r="A276">
        <f t="shared" si="12"/>
        <v>168</v>
      </c>
      <c r="B276">
        <f t="shared" si="13"/>
        <v>2</v>
      </c>
      <c r="C276" t="str">
        <f t="shared" si="14"/>
        <v>168-2</v>
      </c>
    </row>
    <row r="277" spans="1:3" ht="12">
      <c r="A277">
        <f t="shared" si="12"/>
        <v>168</v>
      </c>
      <c r="B277">
        <f t="shared" si="13"/>
        <v>3</v>
      </c>
      <c r="C277" t="str">
        <f t="shared" si="14"/>
        <v>168-3</v>
      </c>
    </row>
    <row r="278" spans="1:3" ht="12">
      <c r="A278">
        <f t="shared" si="12"/>
        <v>168</v>
      </c>
      <c r="B278">
        <f t="shared" si="13"/>
        <v>4</v>
      </c>
      <c r="C278" t="str">
        <f t="shared" si="14"/>
        <v>168-4</v>
      </c>
    </row>
    <row r="279" spans="1:4" ht="12">
      <c r="A279">
        <f t="shared" si="12"/>
        <v>169</v>
      </c>
      <c r="B279">
        <f t="shared" si="13"/>
        <v>1</v>
      </c>
      <c r="C279" t="str">
        <f t="shared" si="14"/>
        <v>169-1</v>
      </c>
      <c r="D279" t="str">
        <f>"Team "&amp;A279</f>
        <v>Team 169</v>
      </c>
    </row>
    <row r="280" spans="1:3" ht="12">
      <c r="A280">
        <f t="shared" si="12"/>
        <v>169</v>
      </c>
      <c r="B280">
        <f t="shared" si="13"/>
        <v>2</v>
      </c>
      <c r="C280" t="str">
        <f t="shared" si="14"/>
        <v>169-2</v>
      </c>
    </row>
    <row r="281" spans="1:3" ht="12">
      <c r="A281">
        <f t="shared" si="12"/>
        <v>169</v>
      </c>
      <c r="B281">
        <f t="shared" si="13"/>
        <v>3</v>
      </c>
      <c r="C281" t="str">
        <f t="shared" si="14"/>
        <v>169-3</v>
      </c>
    </row>
    <row r="282" spans="1:3" ht="12">
      <c r="A282">
        <f t="shared" si="12"/>
        <v>169</v>
      </c>
      <c r="B282">
        <f t="shared" si="13"/>
        <v>4</v>
      </c>
      <c r="C282" t="str">
        <f t="shared" si="14"/>
        <v>169-4</v>
      </c>
    </row>
    <row r="283" spans="1:4" ht="12">
      <c r="A283">
        <f t="shared" si="12"/>
        <v>170</v>
      </c>
      <c r="B283">
        <f t="shared" si="13"/>
        <v>1</v>
      </c>
      <c r="C283" t="str">
        <f t="shared" si="14"/>
        <v>170-1</v>
      </c>
      <c r="D283" t="str">
        <f>"Team "&amp;A283</f>
        <v>Team 170</v>
      </c>
    </row>
    <row r="284" spans="1:3" ht="12">
      <c r="A284">
        <f t="shared" si="12"/>
        <v>170</v>
      </c>
      <c r="B284">
        <f t="shared" si="13"/>
        <v>2</v>
      </c>
      <c r="C284" t="str">
        <f t="shared" si="14"/>
        <v>170-2</v>
      </c>
    </row>
    <row r="285" spans="1:3" ht="12">
      <c r="A285">
        <f t="shared" si="12"/>
        <v>170</v>
      </c>
      <c r="B285">
        <f t="shared" si="13"/>
        <v>3</v>
      </c>
      <c r="C285" t="str">
        <f t="shared" si="14"/>
        <v>170-3</v>
      </c>
    </row>
    <row r="286" spans="1:3" ht="12">
      <c r="A286">
        <f t="shared" si="12"/>
        <v>170</v>
      </c>
      <c r="B286">
        <f t="shared" si="13"/>
        <v>4</v>
      </c>
      <c r="C286" t="str">
        <f t="shared" si="14"/>
        <v>170-4</v>
      </c>
    </row>
    <row r="287" spans="1:4" ht="12">
      <c r="A287">
        <f t="shared" si="12"/>
        <v>171</v>
      </c>
      <c r="B287">
        <f t="shared" si="13"/>
        <v>1</v>
      </c>
      <c r="C287" t="str">
        <f t="shared" si="14"/>
        <v>171-1</v>
      </c>
      <c r="D287" t="str">
        <f>"Team "&amp;A287</f>
        <v>Team 171</v>
      </c>
    </row>
    <row r="288" spans="1:3" ht="12">
      <c r="A288">
        <f t="shared" si="12"/>
        <v>171</v>
      </c>
      <c r="B288">
        <f t="shared" si="13"/>
        <v>2</v>
      </c>
      <c r="C288" t="str">
        <f t="shared" si="14"/>
        <v>171-2</v>
      </c>
    </row>
    <row r="289" spans="1:3" ht="12">
      <c r="A289">
        <f t="shared" si="12"/>
        <v>171</v>
      </c>
      <c r="B289">
        <f t="shared" si="13"/>
        <v>3</v>
      </c>
      <c r="C289" t="str">
        <f t="shared" si="14"/>
        <v>171-3</v>
      </c>
    </row>
    <row r="290" spans="1:3" ht="12">
      <c r="A290">
        <f t="shared" si="12"/>
        <v>171</v>
      </c>
      <c r="B290">
        <f t="shared" si="13"/>
        <v>4</v>
      </c>
      <c r="C290" t="str">
        <f t="shared" si="14"/>
        <v>171-4</v>
      </c>
    </row>
    <row r="291" spans="1:4" ht="12">
      <c r="A291">
        <f t="shared" si="12"/>
        <v>172</v>
      </c>
      <c r="B291">
        <f t="shared" si="13"/>
        <v>1</v>
      </c>
      <c r="C291" t="str">
        <f t="shared" si="14"/>
        <v>172-1</v>
      </c>
      <c r="D291" t="str">
        <f>"Team "&amp;A291</f>
        <v>Team 172</v>
      </c>
    </row>
    <row r="292" spans="1:3" ht="12">
      <c r="A292">
        <f t="shared" si="12"/>
        <v>172</v>
      </c>
      <c r="B292">
        <f t="shared" si="13"/>
        <v>2</v>
      </c>
      <c r="C292" t="str">
        <f t="shared" si="14"/>
        <v>172-2</v>
      </c>
    </row>
    <row r="293" spans="1:3" ht="12">
      <c r="A293">
        <f t="shared" si="12"/>
        <v>172</v>
      </c>
      <c r="B293">
        <f t="shared" si="13"/>
        <v>3</v>
      </c>
      <c r="C293" t="str">
        <f t="shared" si="14"/>
        <v>172-3</v>
      </c>
    </row>
    <row r="294" spans="1:3" ht="12">
      <c r="A294">
        <f t="shared" si="12"/>
        <v>172</v>
      </c>
      <c r="B294">
        <f t="shared" si="13"/>
        <v>4</v>
      </c>
      <c r="C294" t="str">
        <f t="shared" si="14"/>
        <v>172-4</v>
      </c>
    </row>
    <row r="295" spans="1:4" ht="12">
      <c r="A295">
        <f t="shared" si="12"/>
        <v>173</v>
      </c>
      <c r="B295">
        <f t="shared" si="13"/>
        <v>1</v>
      </c>
      <c r="C295" t="str">
        <f t="shared" si="14"/>
        <v>173-1</v>
      </c>
      <c r="D295" t="str">
        <f>"Team "&amp;A295</f>
        <v>Team 173</v>
      </c>
    </row>
    <row r="296" spans="1:3" ht="12">
      <c r="A296">
        <f t="shared" si="12"/>
        <v>173</v>
      </c>
      <c r="B296">
        <f t="shared" si="13"/>
        <v>2</v>
      </c>
      <c r="C296" t="str">
        <f t="shared" si="14"/>
        <v>173-2</v>
      </c>
    </row>
    <row r="297" spans="1:3" ht="12">
      <c r="A297">
        <f t="shared" si="12"/>
        <v>173</v>
      </c>
      <c r="B297">
        <f t="shared" si="13"/>
        <v>3</v>
      </c>
      <c r="C297" t="str">
        <f t="shared" si="14"/>
        <v>173-3</v>
      </c>
    </row>
    <row r="298" spans="1:3" ht="12">
      <c r="A298">
        <f t="shared" si="12"/>
        <v>173</v>
      </c>
      <c r="B298">
        <f t="shared" si="13"/>
        <v>4</v>
      </c>
      <c r="C298" t="str">
        <f t="shared" si="14"/>
        <v>173-4</v>
      </c>
    </row>
    <row r="299" spans="1:4" ht="12">
      <c r="A299">
        <f t="shared" si="12"/>
        <v>174</v>
      </c>
      <c r="B299">
        <f t="shared" si="13"/>
        <v>1</v>
      </c>
      <c r="C299" t="str">
        <f t="shared" si="14"/>
        <v>174-1</v>
      </c>
      <c r="D299" t="str">
        <f>"Team "&amp;A299</f>
        <v>Team 174</v>
      </c>
    </row>
    <row r="300" spans="1:3" ht="12">
      <c r="A300">
        <f t="shared" si="12"/>
        <v>174</v>
      </c>
      <c r="B300">
        <f t="shared" si="13"/>
        <v>2</v>
      </c>
      <c r="C300" t="str">
        <f t="shared" si="14"/>
        <v>174-2</v>
      </c>
    </row>
    <row r="301" spans="1:3" ht="12">
      <c r="A301">
        <f t="shared" si="12"/>
        <v>174</v>
      </c>
      <c r="B301">
        <f t="shared" si="13"/>
        <v>3</v>
      </c>
      <c r="C301" t="str">
        <f t="shared" si="14"/>
        <v>174-3</v>
      </c>
    </row>
    <row r="302" spans="1:3" ht="12">
      <c r="A302">
        <f t="shared" si="12"/>
        <v>174</v>
      </c>
      <c r="B302">
        <f t="shared" si="13"/>
        <v>4</v>
      </c>
      <c r="C302" t="str">
        <f t="shared" si="14"/>
        <v>174-4</v>
      </c>
    </row>
    <row r="303" spans="1:4" ht="12">
      <c r="A303">
        <f t="shared" si="12"/>
        <v>175</v>
      </c>
      <c r="B303">
        <f t="shared" si="13"/>
        <v>1</v>
      </c>
      <c r="C303" t="str">
        <f t="shared" si="14"/>
        <v>175-1</v>
      </c>
      <c r="D303" t="str">
        <f>"Team "&amp;A303</f>
        <v>Team 175</v>
      </c>
    </row>
    <row r="304" spans="1:3" ht="12">
      <c r="A304">
        <f t="shared" si="12"/>
        <v>175</v>
      </c>
      <c r="B304">
        <f t="shared" si="13"/>
        <v>2</v>
      </c>
      <c r="C304" t="str">
        <f t="shared" si="14"/>
        <v>175-2</v>
      </c>
    </row>
    <row r="305" spans="1:3" ht="12">
      <c r="A305">
        <f t="shared" si="12"/>
        <v>175</v>
      </c>
      <c r="B305">
        <f t="shared" si="13"/>
        <v>3</v>
      </c>
      <c r="C305" t="str">
        <f t="shared" si="14"/>
        <v>175-3</v>
      </c>
    </row>
    <row r="306" spans="1:3" ht="12">
      <c r="A306">
        <f t="shared" si="12"/>
        <v>175</v>
      </c>
      <c r="B306">
        <f t="shared" si="13"/>
        <v>4</v>
      </c>
      <c r="C306" t="str">
        <f t="shared" si="14"/>
        <v>175-4</v>
      </c>
    </row>
    <row r="307" spans="1:4" ht="12">
      <c r="A307">
        <f t="shared" si="12"/>
        <v>176</v>
      </c>
      <c r="B307">
        <f t="shared" si="13"/>
        <v>1</v>
      </c>
      <c r="C307" t="str">
        <f t="shared" si="14"/>
        <v>176-1</v>
      </c>
      <c r="D307" t="str">
        <f>"Team "&amp;A307</f>
        <v>Team 176</v>
      </c>
    </row>
    <row r="308" spans="1:3" ht="12">
      <c r="A308">
        <f t="shared" si="12"/>
        <v>176</v>
      </c>
      <c r="B308">
        <f t="shared" si="13"/>
        <v>2</v>
      </c>
      <c r="C308" t="str">
        <f t="shared" si="14"/>
        <v>176-2</v>
      </c>
    </row>
    <row r="309" spans="1:3" ht="12">
      <c r="A309">
        <f t="shared" si="12"/>
        <v>176</v>
      </c>
      <c r="B309">
        <f t="shared" si="13"/>
        <v>3</v>
      </c>
      <c r="C309" t="str">
        <f t="shared" si="14"/>
        <v>176-3</v>
      </c>
    </row>
    <row r="310" spans="1:3" ht="12">
      <c r="A310">
        <f t="shared" si="12"/>
        <v>176</v>
      </c>
      <c r="B310">
        <f t="shared" si="13"/>
        <v>4</v>
      </c>
      <c r="C310" t="str">
        <f t="shared" si="14"/>
        <v>176-4</v>
      </c>
    </row>
    <row r="311" spans="1:4" ht="12">
      <c r="A311">
        <f t="shared" si="12"/>
        <v>177</v>
      </c>
      <c r="B311">
        <f t="shared" si="13"/>
        <v>1</v>
      </c>
      <c r="C311" t="str">
        <f t="shared" si="14"/>
        <v>177-1</v>
      </c>
      <c r="D311" t="str">
        <f>"Team "&amp;A311</f>
        <v>Team 177</v>
      </c>
    </row>
    <row r="312" spans="1:3" ht="12">
      <c r="A312">
        <f t="shared" si="12"/>
        <v>177</v>
      </c>
      <c r="B312">
        <f t="shared" si="13"/>
        <v>2</v>
      </c>
      <c r="C312" t="str">
        <f t="shared" si="14"/>
        <v>177-2</v>
      </c>
    </row>
    <row r="313" spans="1:3" ht="12">
      <c r="A313">
        <f t="shared" si="12"/>
        <v>177</v>
      </c>
      <c r="B313">
        <f t="shared" si="13"/>
        <v>3</v>
      </c>
      <c r="C313" t="str">
        <f t="shared" si="14"/>
        <v>177-3</v>
      </c>
    </row>
    <row r="314" spans="1:3" ht="12">
      <c r="A314">
        <f t="shared" si="12"/>
        <v>177</v>
      </c>
      <c r="B314">
        <f t="shared" si="13"/>
        <v>4</v>
      </c>
      <c r="C314" t="str">
        <f t="shared" si="14"/>
        <v>177-4</v>
      </c>
    </row>
    <row r="315" spans="1:4" ht="12">
      <c r="A315">
        <f t="shared" si="12"/>
        <v>178</v>
      </c>
      <c r="B315">
        <f t="shared" si="13"/>
        <v>1</v>
      </c>
      <c r="C315" t="str">
        <f t="shared" si="14"/>
        <v>178-1</v>
      </c>
      <c r="D315" t="str">
        <f>"Team "&amp;A315</f>
        <v>Team 178</v>
      </c>
    </row>
    <row r="316" spans="1:3" ht="12">
      <c r="A316">
        <f t="shared" si="12"/>
        <v>178</v>
      </c>
      <c r="B316">
        <f t="shared" si="13"/>
        <v>2</v>
      </c>
      <c r="C316" t="str">
        <f t="shared" si="14"/>
        <v>178-2</v>
      </c>
    </row>
    <row r="317" spans="1:3" ht="12">
      <c r="A317">
        <f t="shared" si="12"/>
        <v>178</v>
      </c>
      <c r="B317">
        <f t="shared" si="13"/>
        <v>3</v>
      </c>
      <c r="C317" t="str">
        <f t="shared" si="14"/>
        <v>178-3</v>
      </c>
    </row>
    <row r="318" spans="1:3" ht="12">
      <c r="A318">
        <f t="shared" si="12"/>
        <v>178</v>
      </c>
      <c r="B318">
        <f t="shared" si="13"/>
        <v>4</v>
      </c>
      <c r="C318" t="str">
        <f t="shared" si="14"/>
        <v>178-4</v>
      </c>
    </row>
    <row r="319" spans="1:4" ht="12">
      <c r="A319">
        <f t="shared" si="12"/>
        <v>179</v>
      </c>
      <c r="B319">
        <f t="shared" si="13"/>
        <v>1</v>
      </c>
      <c r="C319" t="str">
        <f t="shared" si="14"/>
        <v>179-1</v>
      </c>
      <c r="D319" t="str">
        <f>"Team "&amp;A319</f>
        <v>Team 179</v>
      </c>
    </row>
    <row r="320" spans="1:3" ht="12">
      <c r="A320">
        <f t="shared" si="12"/>
        <v>179</v>
      </c>
      <c r="B320">
        <f t="shared" si="13"/>
        <v>2</v>
      </c>
      <c r="C320" t="str">
        <f t="shared" si="14"/>
        <v>179-2</v>
      </c>
    </row>
    <row r="321" spans="1:3" ht="12">
      <c r="A321">
        <f t="shared" si="12"/>
        <v>179</v>
      </c>
      <c r="B321">
        <f t="shared" si="13"/>
        <v>3</v>
      </c>
      <c r="C321" t="str">
        <f t="shared" si="14"/>
        <v>179-3</v>
      </c>
    </row>
    <row r="322" spans="1:3" ht="12">
      <c r="A322">
        <f t="shared" si="12"/>
        <v>179</v>
      </c>
      <c r="B322">
        <f t="shared" si="13"/>
        <v>4</v>
      </c>
      <c r="C322" t="str">
        <f t="shared" si="14"/>
        <v>179-4</v>
      </c>
    </row>
    <row r="323" spans="1:4" ht="12">
      <c r="A323">
        <f t="shared" si="12"/>
        <v>180</v>
      </c>
      <c r="B323">
        <f t="shared" si="13"/>
        <v>1</v>
      </c>
      <c r="C323" t="str">
        <f t="shared" si="14"/>
        <v>180-1</v>
      </c>
      <c r="D323" t="str">
        <f>"Team "&amp;A323</f>
        <v>Team 180</v>
      </c>
    </row>
    <row r="324" spans="1:3" ht="12">
      <c r="A324">
        <f t="shared" si="12"/>
        <v>180</v>
      </c>
      <c r="B324">
        <f t="shared" si="13"/>
        <v>2</v>
      </c>
      <c r="C324" t="str">
        <f t="shared" si="14"/>
        <v>180-2</v>
      </c>
    </row>
    <row r="325" spans="1:3" ht="12">
      <c r="A325">
        <f t="shared" si="12"/>
        <v>180</v>
      </c>
      <c r="B325">
        <f t="shared" si="13"/>
        <v>3</v>
      </c>
      <c r="C325" t="str">
        <f t="shared" si="14"/>
        <v>180-3</v>
      </c>
    </row>
    <row r="326" spans="1:3" ht="12">
      <c r="A326">
        <f t="shared" si="12"/>
        <v>180</v>
      </c>
      <c r="B326">
        <f t="shared" si="13"/>
        <v>4</v>
      </c>
      <c r="C326" t="str">
        <f t="shared" si="14"/>
        <v>180-4</v>
      </c>
    </row>
    <row r="327" spans="1:4" ht="12">
      <c r="A327">
        <f t="shared" si="12"/>
        <v>181</v>
      </c>
      <c r="B327">
        <f t="shared" si="13"/>
        <v>1</v>
      </c>
      <c r="C327" t="str">
        <f t="shared" si="14"/>
        <v>181-1</v>
      </c>
      <c r="D327" t="str">
        <f>"Team "&amp;A327</f>
        <v>Team 181</v>
      </c>
    </row>
    <row r="328" spans="1:3" ht="12">
      <c r="A328">
        <f aca="true" t="shared" si="15" ref="A328:A368">A324+1</f>
        <v>181</v>
      </c>
      <c r="B328">
        <f aca="true" t="shared" si="16" ref="B328:B368">B324</f>
        <v>2</v>
      </c>
      <c r="C328" t="str">
        <f aca="true" t="shared" si="17" ref="C328:C391">A328&amp;"-"&amp;B328</f>
        <v>181-2</v>
      </c>
    </row>
    <row r="329" spans="1:3" ht="12">
      <c r="A329">
        <f t="shared" si="15"/>
        <v>181</v>
      </c>
      <c r="B329">
        <f t="shared" si="16"/>
        <v>3</v>
      </c>
      <c r="C329" t="str">
        <f t="shared" si="17"/>
        <v>181-3</v>
      </c>
    </row>
    <row r="330" spans="1:3" ht="12">
      <c r="A330">
        <f t="shared" si="15"/>
        <v>181</v>
      </c>
      <c r="B330">
        <f t="shared" si="16"/>
        <v>4</v>
      </c>
      <c r="C330" t="str">
        <f t="shared" si="17"/>
        <v>181-4</v>
      </c>
    </row>
    <row r="331" spans="1:4" ht="12">
      <c r="A331">
        <f t="shared" si="15"/>
        <v>182</v>
      </c>
      <c r="B331">
        <f t="shared" si="16"/>
        <v>1</v>
      </c>
      <c r="C331" t="str">
        <f t="shared" si="17"/>
        <v>182-1</v>
      </c>
      <c r="D331" t="str">
        <f>"Team "&amp;A331</f>
        <v>Team 182</v>
      </c>
    </row>
    <row r="332" spans="1:3" ht="12">
      <c r="A332">
        <f t="shared" si="15"/>
        <v>182</v>
      </c>
      <c r="B332">
        <f t="shared" si="16"/>
        <v>2</v>
      </c>
      <c r="C332" t="str">
        <f t="shared" si="17"/>
        <v>182-2</v>
      </c>
    </row>
    <row r="333" spans="1:3" ht="12">
      <c r="A333">
        <f t="shared" si="15"/>
        <v>182</v>
      </c>
      <c r="B333">
        <f t="shared" si="16"/>
        <v>3</v>
      </c>
      <c r="C333" t="str">
        <f t="shared" si="17"/>
        <v>182-3</v>
      </c>
    </row>
    <row r="334" spans="1:3" ht="12">
      <c r="A334">
        <f t="shared" si="15"/>
        <v>182</v>
      </c>
      <c r="B334">
        <f t="shared" si="16"/>
        <v>4</v>
      </c>
      <c r="C334" t="str">
        <f t="shared" si="17"/>
        <v>182-4</v>
      </c>
    </row>
    <row r="335" spans="1:4" ht="12">
      <c r="A335">
        <f t="shared" si="15"/>
        <v>183</v>
      </c>
      <c r="B335">
        <f t="shared" si="16"/>
        <v>1</v>
      </c>
      <c r="C335" t="str">
        <f t="shared" si="17"/>
        <v>183-1</v>
      </c>
      <c r="D335" t="str">
        <f>"Team "&amp;A335</f>
        <v>Team 183</v>
      </c>
    </row>
    <row r="336" spans="1:3" ht="12">
      <c r="A336">
        <f t="shared" si="15"/>
        <v>183</v>
      </c>
      <c r="B336">
        <f t="shared" si="16"/>
        <v>2</v>
      </c>
      <c r="C336" t="str">
        <f t="shared" si="17"/>
        <v>183-2</v>
      </c>
    </row>
    <row r="337" spans="1:3" ht="12">
      <c r="A337">
        <f t="shared" si="15"/>
        <v>183</v>
      </c>
      <c r="B337">
        <f t="shared" si="16"/>
        <v>3</v>
      </c>
      <c r="C337" t="str">
        <f t="shared" si="17"/>
        <v>183-3</v>
      </c>
    </row>
    <row r="338" spans="1:3" ht="12">
      <c r="A338">
        <f t="shared" si="15"/>
        <v>183</v>
      </c>
      <c r="B338">
        <f t="shared" si="16"/>
        <v>4</v>
      </c>
      <c r="C338" t="str">
        <f t="shared" si="17"/>
        <v>183-4</v>
      </c>
    </row>
    <row r="339" spans="1:4" ht="12">
      <c r="A339">
        <f t="shared" si="15"/>
        <v>184</v>
      </c>
      <c r="B339">
        <f t="shared" si="16"/>
        <v>1</v>
      </c>
      <c r="C339" t="str">
        <f t="shared" si="17"/>
        <v>184-1</v>
      </c>
      <c r="D339" t="str">
        <f>"Team "&amp;A339</f>
        <v>Team 184</v>
      </c>
    </row>
    <row r="340" spans="1:3" ht="12">
      <c r="A340">
        <f t="shared" si="15"/>
        <v>184</v>
      </c>
      <c r="B340">
        <f t="shared" si="16"/>
        <v>2</v>
      </c>
      <c r="C340" t="str">
        <f t="shared" si="17"/>
        <v>184-2</v>
      </c>
    </row>
    <row r="341" spans="1:3" ht="12">
      <c r="A341">
        <f t="shared" si="15"/>
        <v>184</v>
      </c>
      <c r="B341">
        <f t="shared" si="16"/>
        <v>3</v>
      </c>
      <c r="C341" t="str">
        <f t="shared" si="17"/>
        <v>184-3</v>
      </c>
    </row>
    <row r="342" spans="1:3" ht="12">
      <c r="A342">
        <f t="shared" si="15"/>
        <v>184</v>
      </c>
      <c r="B342">
        <f t="shared" si="16"/>
        <v>4</v>
      </c>
      <c r="C342" t="str">
        <f t="shared" si="17"/>
        <v>184-4</v>
      </c>
    </row>
    <row r="343" spans="1:4" ht="12">
      <c r="A343">
        <f t="shared" si="15"/>
        <v>185</v>
      </c>
      <c r="B343">
        <f t="shared" si="16"/>
        <v>1</v>
      </c>
      <c r="C343" t="str">
        <f t="shared" si="17"/>
        <v>185-1</v>
      </c>
      <c r="D343" t="str">
        <f>"Team "&amp;A343</f>
        <v>Team 185</v>
      </c>
    </row>
    <row r="344" spans="1:3" ht="12">
      <c r="A344">
        <f t="shared" si="15"/>
        <v>185</v>
      </c>
      <c r="B344">
        <f t="shared" si="16"/>
        <v>2</v>
      </c>
      <c r="C344" t="str">
        <f t="shared" si="17"/>
        <v>185-2</v>
      </c>
    </row>
    <row r="345" spans="1:3" ht="12">
      <c r="A345">
        <f t="shared" si="15"/>
        <v>185</v>
      </c>
      <c r="B345">
        <f t="shared" si="16"/>
        <v>3</v>
      </c>
      <c r="C345" t="str">
        <f t="shared" si="17"/>
        <v>185-3</v>
      </c>
    </row>
    <row r="346" spans="1:3" ht="12">
      <c r="A346">
        <f t="shared" si="15"/>
        <v>185</v>
      </c>
      <c r="B346">
        <f t="shared" si="16"/>
        <v>4</v>
      </c>
      <c r="C346" t="str">
        <f t="shared" si="17"/>
        <v>185-4</v>
      </c>
    </row>
    <row r="347" spans="1:4" ht="12">
      <c r="A347">
        <f t="shared" si="15"/>
        <v>186</v>
      </c>
      <c r="B347">
        <f t="shared" si="16"/>
        <v>1</v>
      </c>
      <c r="C347" t="str">
        <f t="shared" si="17"/>
        <v>186-1</v>
      </c>
      <c r="D347" t="str">
        <f>"Team "&amp;A347</f>
        <v>Team 186</v>
      </c>
    </row>
    <row r="348" spans="1:3" ht="12">
      <c r="A348">
        <f t="shared" si="15"/>
        <v>186</v>
      </c>
      <c r="B348">
        <f t="shared" si="16"/>
        <v>2</v>
      </c>
      <c r="C348" t="str">
        <f t="shared" si="17"/>
        <v>186-2</v>
      </c>
    </row>
    <row r="349" spans="1:3" ht="12">
      <c r="A349">
        <f t="shared" si="15"/>
        <v>186</v>
      </c>
      <c r="B349">
        <f t="shared" si="16"/>
        <v>3</v>
      </c>
      <c r="C349" t="str">
        <f t="shared" si="17"/>
        <v>186-3</v>
      </c>
    </row>
    <row r="350" spans="1:3" ht="12">
      <c r="A350">
        <f t="shared" si="15"/>
        <v>186</v>
      </c>
      <c r="B350">
        <f t="shared" si="16"/>
        <v>4</v>
      </c>
      <c r="C350" t="str">
        <f t="shared" si="17"/>
        <v>186-4</v>
      </c>
    </row>
    <row r="351" spans="1:4" ht="12">
      <c r="A351">
        <f t="shared" si="15"/>
        <v>187</v>
      </c>
      <c r="B351">
        <f t="shared" si="16"/>
        <v>1</v>
      </c>
      <c r="C351" t="str">
        <f t="shared" si="17"/>
        <v>187-1</v>
      </c>
      <c r="D351" t="str">
        <f>"Team "&amp;A351</f>
        <v>Team 187</v>
      </c>
    </row>
    <row r="352" spans="1:3" ht="12">
      <c r="A352">
        <f t="shared" si="15"/>
        <v>187</v>
      </c>
      <c r="B352">
        <f t="shared" si="16"/>
        <v>2</v>
      </c>
      <c r="C352" t="str">
        <f t="shared" si="17"/>
        <v>187-2</v>
      </c>
    </row>
    <row r="353" spans="1:3" ht="12">
      <c r="A353">
        <f t="shared" si="15"/>
        <v>187</v>
      </c>
      <c r="B353">
        <f t="shared" si="16"/>
        <v>3</v>
      </c>
      <c r="C353" t="str">
        <f t="shared" si="17"/>
        <v>187-3</v>
      </c>
    </row>
    <row r="354" spans="1:3" ht="12">
      <c r="A354">
        <f t="shared" si="15"/>
        <v>187</v>
      </c>
      <c r="B354">
        <f t="shared" si="16"/>
        <v>4</v>
      </c>
      <c r="C354" t="str">
        <f t="shared" si="17"/>
        <v>187-4</v>
      </c>
    </row>
    <row r="355" spans="1:4" ht="12">
      <c r="A355">
        <f t="shared" si="15"/>
        <v>188</v>
      </c>
      <c r="B355">
        <f t="shared" si="16"/>
        <v>1</v>
      </c>
      <c r="C355" t="str">
        <f t="shared" si="17"/>
        <v>188-1</v>
      </c>
      <c r="D355" t="str">
        <f>"Team "&amp;A355</f>
        <v>Team 188</v>
      </c>
    </row>
    <row r="356" spans="1:3" ht="12">
      <c r="A356">
        <f t="shared" si="15"/>
        <v>188</v>
      </c>
      <c r="B356">
        <f t="shared" si="16"/>
        <v>2</v>
      </c>
      <c r="C356" t="str">
        <f t="shared" si="17"/>
        <v>188-2</v>
      </c>
    </row>
    <row r="357" spans="1:3" ht="12">
      <c r="A357">
        <f t="shared" si="15"/>
        <v>188</v>
      </c>
      <c r="B357">
        <f t="shared" si="16"/>
        <v>3</v>
      </c>
      <c r="C357" t="str">
        <f t="shared" si="17"/>
        <v>188-3</v>
      </c>
    </row>
    <row r="358" spans="1:3" ht="12">
      <c r="A358">
        <f t="shared" si="15"/>
        <v>188</v>
      </c>
      <c r="B358">
        <f t="shared" si="16"/>
        <v>4</v>
      </c>
      <c r="C358" t="str">
        <f t="shared" si="17"/>
        <v>188-4</v>
      </c>
    </row>
    <row r="359" spans="1:4" ht="12">
      <c r="A359">
        <f t="shared" si="15"/>
        <v>189</v>
      </c>
      <c r="B359">
        <f t="shared" si="16"/>
        <v>1</v>
      </c>
      <c r="C359" t="str">
        <f t="shared" si="17"/>
        <v>189-1</v>
      </c>
      <c r="D359" t="str">
        <f>"Team "&amp;A359</f>
        <v>Team 189</v>
      </c>
    </row>
    <row r="360" spans="1:3" ht="12">
      <c r="A360">
        <f t="shared" si="15"/>
        <v>189</v>
      </c>
      <c r="B360">
        <f t="shared" si="16"/>
        <v>2</v>
      </c>
      <c r="C360" t="str">
        <f t="shared" si="17"/>
        <v>189-2</v>
      </c>
    </row>
    <row r="361" spans="1:3" ht="12">
      <c r="A361">
        <f t="shared" si="15"/>
        <v>189</v>
      </c>
      <c r="B361">
        <f t="shared" si="16"/>
        <v>3</v>
      </c>
      <c r="C361" t="str">
        <f t="shared" si="17"/>
        <v>189-3</v>
      </c>
    </row>
    <row r="362" spans="1:3" ht="12">
      <c r="A362">
        <f t="shared" si="15"/>
        <v>189</v>
      </c>
      <c r="B362">
        <f t="shared" si="16"/>
        <v>4</v>
      </c>
      <c r="C362" t="str">
        <f t="shared" si="17"/>
        <v>189-4</v>
      </c>
    </row>
    <row r="363" spans="1:4" ht="12">
      <c r="A363">
        <f t="shared" si="15"/>
        <v>190</v>
      </c>
      <c r="B363">
        <f t="shared" si="16"/>
        <v>1</v>
      </c>
      <c r="C363" t="str">
        <f t="shared" si="17"/>
        <v>190-1</v>
      </c>
      <c r="D363" t="str">
        <f>"Team "&amp;A363</f>
        <v>Team 190</v>
      </c>
    </row>
    <row r="364" spans="1:3" ht="12">
      <c r="A364">
        <f t="shared" si="15"/>
        <v>190</v>
      </c>
      <c r="B364">
        <f t="shared" si="16"/>
        <v>2</v>
      </c>
      <c r="C364" t="str">
        <f t="shared" si="17"/>
        <v>190-2</v>
      </c>
    </row>
    <row r="365" spans="1:3" ht="12">
      <c r="A365">
        <f t="shared" si="15"/>
        <v>190</v>
      </c>
      <c r="B365">
        <f t="shared" si="16"/>
        <v>3</v>
      </c>
      <c r="C365" t="str">
        <f t="shared" si="17"/>
        <v>190-3</v>
      </c>
    </row>
    <row r="366" spans="1:3" ht="12">
      <c r="A366">
        <f t="shared" si="15"/>
        <v>190</v>
      </c>
      <c r="B366">
        <f t="shared" si="16"/>
        <v>4</v>
      </c>
      <c r="C366" t="str">
        <f t="shared" si="17"/>
        <v>190-4</v>
      </c>
    </row>
    <row r="367" spans="1:4" ht="12">
      <c r="A367">
        <f t="shared" si="15"/>
        <v>191</v>
      </c>
      <c r="B367">
        <f t="shared" si="16"/>
        <v>1</v>
      </c>
      <c r="C367" t="str">
        <f t="shared" si="17"/>
        <v>191-1</v>
      </c>
      <c r="D367" t="str">
        <f>"Team "&amp;A367</f>
        <v>Team 191</v>
      </c>
    </row>
    <row r="368" spans="1:3" ht="12">
      <c r="A368">
        <f t="shared" si="15"/>
        <v>191</v>
      </c>
      <c r="B368">
        <f t="shared" si="16"/>
        <v>2</v>
      </c>
      <c r="C368" t="str">
        <f t="shared" si="17"/>
        <v>191-2</v>
      </c>
    </row>
    <row r="369" spans="1:3" ht="12">
      <c r="A369">
        <f>A365+1</f>
        <v>191</v>
      </c>
      <c r="B369">
        <f>B365</f>
        <v>3</v>
      </c>
      <c r="C369" t="str">
        <f t="shared" si="17"/>
        <v>191-3</v>
      </c>
    </row>
    <row r="370" spans="1:3" ht="12">
      <c r="A370">
        <f aca="true" t="shared" si="18" ref="A370:A402">A366+1</f>
        <v>191</v>
      </c>
      <c r="B370">
        <f aca="true" t="shared" si="19" ref="B370:B402">B366</f>
        <v>4</v>
      </c>
      <c r="C370" t="str">
        <f t="shared" si="17"/>
        <v>191-4</v>
      </c>
    </row>
    <row r="371" spans="1:4" ht="12">
      <c r="A371">
        <f t="shared" si="18"/>
        <v>192</v>
      </c>
      <c r="B371">
        <f t="shared" si="19"/>
        <v>1</v>
      </c>
      <c r="C371" t="str">
        <f t="shared" si="17"/>
        <v>192-1</v>
      </c>
      <c r="D371" t="str">
        <f>"Team "&amp;A371</f>
        <v>Team 192</v>
      </c>
    </row>
    <row r="372" spans="1:3" ht="12">
      <c r="A372">
        <f t="shared" si="18"/>
        <v>192</v>
      </c>
      <c r="B372">
        <f t="shared" si="19"/>
        <v>2</v>
      </c>
      <c r="C372" t="str">
        <f t="shared" si="17"/>
        <v>192-2</v>
      </c>
    </row>
    <row r="373" spans="1:3" ht="12">
      <c r="A373">
        <f t="shared" si="18"/>
        <v>192</v>
      </c>
      <c r="B373">
        <f t="shared" si="19"/>
        <v>3</v>
      </c>
      <c r="C373" t="str">
        <f t="shared" si="17"/>
        <v>192-3</v>
      </c>
    </row>
    <row r="374" spans="1:3" ht="12">
      <c r="A374">
        <f t="shared" si="18"/>
        <v>192</v>
      </c>
      <c r="B374">
        <f t="shared" si="19"/>
        <v>4</v>
      </c>
      <c r="C374" t="str">
        <f t="shared" si="17"/>
        <v>192-4</v>
      </c>
    </row>
    <row r="375" spans="1:4" ht="12">
      <c r="A375">
        <f t="shared" si="18"/>
        <v>193</v>
      </c>
      <c r="B375">
        <f t="shared" si="19"/>
        <v>1</v>
      </c>
      <c r="C375" t="str">
        <f t="shared" si="17"/>
        <v>193-1</v>
      </c>
      <c r="D375" t="str">
        <f>"Team "&amp;A375</f>
        <v>Team 193</v>
      </c>
    </row>
    <row r="376" spans="1:3" ht="12">
      <c r="A376">
        <f t="shared" si="18"/>
        <v>193</v>
      </c>
      <c r="B376">
        <f t="shared" si="19"/>
        <v>2</v>
      </c>
      <c r="C376" t="str">
        <f t="shared" si="17"/>
        <v>193-2</v>
      </c>
    </row>
    <row r="377" spans="1:3" ht="12">
      <c r="A377">
        <f t="shared" si="18"/>
        <v>193</v>
      </c>
      <c r="B377">
        <f t="shared" si="19"/>
        <v>3</v>
      </c>
      <c r="C377" t="str">
        <f t="shared" si="17"/>
        <v>193-3</v>
      </c>
    </row>
    <row r="378" spans="1:3" ht="12">
      <c r="A378">
        <f t="shared" si="18"/>
        <v>193</v>
      </c>
      <c r="B378">
        <f t="shared" si="19"/>
        <v>4</v>
      </c>
      <c r="C378" t="str">
        <f t="shared" si="17"/>
        <v>193-4</v>
      </c>
    </row>
    <row r="379" spans="1:4" ht="12">
      <c r="A379">
        <f t="shared" si="18"/>
        <v>194</v>
      </c>
      <c r="B379">
        <f t="shared" si="19"/>
        <v>1</v>
      </c>
      <c r="C379" t="str">
        <f t="shared" si="17"/>
        <v>194-1</v>
      </c>
      <c r="D379" t="str">
        <f>"Team "&amp;A379</f>
        <v>Team 194</v>
      </c>
    </row>
    <row r="380" spans="1:3" ht="12">
      <c r="A380">
        <f t="shared" si="18"/>
        <v>194</v>
      </c>
      <c r="B380">
        <f t="shared" si="19"/>
        <v>2</v>
      </c>
      <c r="C380" t="str">
        <f t="shared" si="17"/>
        <v>194-2</v>
      </c>
    </row>
    <row r="381" spans="1:3" ht="12">
      <c r="A381">
        <f t="shared" si="18"/>
        <v>194</v>
      </c>
      <c r="B381">
        <f t="shared" si="19"/>
        <v>3</v>
      </c>
      <c r="C381" t="str">
        <f t="shared" si="17"/>
        <v>194-3</v>
      </c>
    </row>
    <row r="382" spans="1:3" ht="12">
      <c r="A382">
        <f t="shared" si="18"/>
        <v>194</v>
      </c>
      <c r="B382">
        <f t="shared" si="19"/>
        <v>4</v>
      </c>
      <c r="C382" t="str">
        <f t="shared" si="17"/>
        <v>194-4</v>
      </c>
    </row>
    <row r="383" spans="1:4" ht="12">
      <c r="A383">
        <f t="shared" si="18"/>
        <v>195</v>
      </c>
      <c r="B383">
        <f t="shared" si="19"/>
        <v>1</v>
      </c>
      <c r="C383" t="str">
        <f t="shared" si="17"/>
        <v>195-1</v>
      </c>
      <c r="D383" t="str">
        <f>"Team "&amp;A383</f>
        <v>Team 195</v>
      </c>
    </row>
    <row r="384" spans="1:3" ht="12">
      <c r="A384">
        <f t="shared" si="18"/>
        <v>195</v>
      </c>
      <c r="B384">
        <f t="shared" si="19"/>
        <v>2</v>
      </c>
      <c r="C384" t="str">
        <f t="shared" si="17"/>
        <v>195-2</v>
      </c>
    </row>
    <row r="385" spans="1:3" ht="12">
      <c r="A385">
        <f t="shared" si="18"/>
        <v>195</v>
      </c>
      <c r="B385">
        <f t="shared" si="19"/>
        <v>3</v>
      </c>
      <c r="C385" t="str">
        <f t="shared" si="17"/>
        <v>195-3</v>
      </c>
    </row>
    <row r="386" spans="1:3" ht="12">
      <c r="A386">
        <f t="shared" si="18"/>
        <v>195</v>
      </c>
      <c r="B386">
        <f t="shared" si="19"/>
        <v>4</v>
      </c>
      <c r="C386" t="str">
        <f t="shared" si="17"/>
        <v>195-4</v>
      </c>
    </row>
    <row r="387" spans="1:4" ht="12">
      <c r="A387">
        <f t="shared" si="18"/>
        <v>196</v>
      </c>
      <c r="B387">
        <f t="shared" si="19"/>
        <v>1</v>
      </c>
      <c r="C387" t="str">
        <f t="shared" si="17"/>
        <v>196-1</v>
      </c>
      <c r="D387" t="str">
        <f>"Team "&amp;A387</f>
        <v>Team 196</v>
      </c>
    </row>
    <row r="388" spans="1:3" ht="12">
      <c r="A388">
        <f t="shared" si="18"/>
        <v>196</v>
      </c>
      <c r="B388">
        <f t="shared" si="19"/>
        <v>2</v>
      </c>
      <c r="C388" t="str">
        <f t="shared" si="17"/>
        <v>196-2</v>
      </c>
    </row>
    <row r="389" spans="1:3" ht="12">
      <c r="A389">
        <f t="shared" si="18"/>
        <v>196</v>
      </c>
      <c r="B389">
        <f t="shared" si="19"/>
        <v>3</v>
      </c>
      <c r="C389" t="str">
        <f t="shared" si="17"/>
        <v>196-3</v>
      </c>
    </row>
    <row r="390" spans="1:3" ht="12">
      <c r="A390">
        <f t="shared" si="18"/>
        <v>196</v>
      </c>
      <c r="B390">
        <f t="shared" si="19"/>
        <v>4</v>
      </c>
      <c r="C390" t="str">
        <f t="shared" si="17"/>
        <v>196-4</v>
      </c>
    </row>
    <row r="391" spans="1:4" ht="12">
      <c r="A391">
        <f t="shared" si="18"/>
        <v>197</v>
      </c>
      <c r="B391">
        <f t="shared" si="19"/>
        <v>1</v>
      </c>
      <c r="C391" t="str">
        <f t="shared" si="17"/>
        <v>197-1</v>
      </c>
      <c r="D391" t="str">
        <f>"Team "&amp;A391</f>
        <v>Team 197</v>
      </c>
    </row>
    <row r="392" spans="1:3" ht="12">
      <c r="A392">
        <f t="shared" si="18"/>
        <v>197</v>
      </c>
      <c r="B392">
        <f t="shared" si="19"/>
        <v>2</v>
      </c>
      <c r="C392" t="str">
        <f aca="true" t="shared" si="20" ref="C392:C402">A392&amp;"-"&amp;B392</f>
        <v>197-2</v>
      </c>
    </row>
    <row r="393" spans="1:3" ht="12">
      <c r="A393">
        <f t="shared" si="18"/>
        <v>197</v>
      </c>
      <c r="B393">
        <f t="shared" si="19"/>
        <v>3</v>
      </c>
      <c r="C393" t="str">
        <f t="shared" si="20"/>
        <v>197-3</v>
      </c>
    </row>
    <row r="394" spans="1:3" ht="12">
      <c r="A394">
        <f t="shared" si="18"/>
        <v>197</v>
      </c>
      <c r="B394">
        <f t="shared" si="19"/>
        <v>4</v>
      </c>
      <c r="C394" t="str">
        <f t="shared" si="20"/>
        <v>197-4</v>
      </c>
    </row>
    <row r="395" spans="1:4" ht="12">
      <c r="A395">
        <f t="shared" si="18"/>
        <v>198</v>
      </c>
      <c r="B395">
        <f t="shared" si="19"/>
        <v>1</v>
      </c>
      <c r="C395" t="str">
        <f t="shared" si="20"/>
        <v>198-1</v>
      </c>
      <c r="D395" t="str">
        <f>"Team "&amp;A395</f>
        <v>Team 198</v>
      </c>
    </row>
    <row r="396" spans="1:3" ht="12">
      <c r="A396">
        <f t="shared" si="18"/>
        <v>198</v>
      </c>
      <c r="B396">
        <f t="shared" si="19"/>
        <v>2</v>
      </c>
      <c r="C396" t="str">
        <f t="shared" si="20"/>
        <v>198-2</v>
      </c>
    </row>
    <row r="397" spans="1:3" ht="12">
      <c r="A397">
        <f t="shared" si="18"/>
        <v>198</v>
      </c>
      <c r="B397">
        <f t="shared" si="19"/>
        <v>3</v>
      </c>
      <c r="C397" t="str">
        <f t="shared" si="20"/>
        <v>198-3</v>
      </c>
    </row>
    <row r="398" spans="1:3" ht="12">
      <c r="A398">
        <f t="shared" si="18"/>
        <v>198</v>
      </c>
      <c r="B398">
        <f t="shared" si="19"/>
        <v>4</v>
      </c>
      <c r="C398" t="str">
        <f t="shared" si="20"/>
        <v>198-4</v>
      </c>
    </row>
    <row r="399" spans="1:4" ht="12">
      <c r="A399">
        <f t="shared" si="18"/>
        <v>199</v>
      </c>
      <c r="B399">
        <f t="shared" si="19"/>
        <v>1</v>
      </c>
      <c r="C399" t="str">
        <f t="shared" si="20"/>
        <v>199-1</v>
      </c>
      <c r="D399" t="str">
        <f>"Team "&amp;A399</f>
        <v>Team 199</v>
      </c>
    </row>
    <row r="400" spans="1:3" ht="12">
      <c r="A400">
        <f t="shared" si="18"/>
        <v>199</v>
      </c>
      <c r="B400">
        <f t="shared" si="19"/>
        <v>2</v>
      </c>
      <c r="C400" t="str">
        <f t="shared" si="20"/>
        <v>199-2</v>
      </c>
    </row>
    <row r="401" spans="1:3" ht="12">
      <c r="A401">
        <f t="shared" si="18"/>
        <v>199</v>
      </c>
      <c r="B401">
        <f t="shared" si="19"/>
        <v>3</v>
      </c>
      <c r="C401" t="str">
        <f t="shared" si="20"/>
        <v>199-3</v>
      </c>
    </row>
    <row r="402" spans="1:3" ht="12">
      <c r="A402">
        <f t="shared" si="18"/>
        <v>199</v>
      </c>
      <c r="B402">
        <f t="shared" si="19"/>
        <v>4</v>
      </c>
      <c r="C402" t="str">
        <f t="shared" si="20"/>
        <v>199-4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Va. Cooperative Extension</dc:creator>
  <cp:keywords/>
  <dc:description/>
  <cp:lastModifiedBy>aghelp</cp:lastModifiedBy>
  <cp:lastPrinted>2016-03-16T16:34:12Z</cp:lastPrinted>
  <dcterms:created xsi:type="dcterms:W3CDTF">1998-02-01T00:43:35Z</dcterms:created>
  <dcterms:modified xsi:type="dcterms:W3CDTF">2019-05-07T19:53:46Z</dcterms:modified>
  <cp:category/>
  <cp:version/>
  <cp:contentType/>
  <cp:contentStatus/>
</cp:coreProperties>
</file>